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90" windowWidth="13215" windowHeight="11640" firstSheet="2" activeTab="2"/>
  </bookViews>
  <sheets>
    <sheet name="2007-2008" sheetId="1" r:id="rId1"/>
    <sheet name="2007-2008 þéttbýli-dreifbýli" sheetId="2" r:id="rId2"/>
    <sheet name="okt08-júlí09" sheetId="3" r:id="rId3"/>
  </sheets>
  <definedNames/>
  <calcPr fullCalcOnLoad="1"/>
</workbook>
</file>

<file path=xl/sharedStrings.xml><?xml version="1.0" encoding="utf-8"?>
<sst xmlns="http://schemas.openxmlformats.org/spreadsheetml/2006/main" count="409" uniqueCount="196">
  <si>
    <t>2007</t>
  </si>
  <si>
    <t>Alls</t>
  </si>
  <si>
    <t>2008</t>
  </si>
  <si>
    <t xml:space="preserve">Reykjavík                                         </t>
  </si>
  <si>
    <t xml:space="preserve">Kópavogur                                         </t>
  </si>
  <si>
    <t xml:space="preserve">Seltjarnarnes                                     </t>
  </si>
  <si>
    <t xml:space="preserve">Garðabær                                          </t>
  </si>
  <si>
    <t xml:space="preserve">Hafnarfjörður                                     </t>
  </si>
  <si>
    <t>Sveitarfélagið Álftanes</t>
  </si>
  <si>
    <t xml:space="preserve">Mosfellsbær                                       </t>
  </si>
  <si>
    <t xml:space="preserve">Kjósarhreppur                                     </t>
  </si>
  <si>
    <t xml:space="preserve">Reykjanesbær                                      </t>
  </si>
  <si>
    <t>Grindavíkurbær</t>
  </si>
  <si>
    <t xml:space="preserve">Sandgerði                                         </t>
  </si>
  <si>
    <t>Sveitarfélagið Garður</t>
  </si>
  <si>
    <t>Sveitarfélagið Vogar</t>
  </si>
  <si>
    <t xml:space="preserve">Akranes                                           </t>
  </si>
  <si>
    <t xml:space="preserve">Skorradalshreppur                                 </t>
  </si>
  <si>
    <t>Hvalfjarðarsveit</t>
  </si>
  <si>
    <t xml:space="preserve">Borgarbyggð                                       </t>
  </si>
  <si>
    <t xml:space="preserve">Grundarfjarðarbær                                 </t>
  </si>
  <si>
    <t xml:space="preserve">Helgafellssveit                                   </t>
  </si>
  <si>
    <t xml:space="preserve">Stykkishólmur                                     </t>
  </si>
  <si>
    <t xml:space="preserve">Eyja- og Miklaholtshreppur                        </t>
  </si>
  <si>
    <t xml:space="preserve">Snæfellsbær                                       </t>
  </si>
  <si>
    <t xml:space="preserve">Dalabyggð                                         </t>
  </si>
  <si>
    <t xml:space="preserve">Bolungarvík                                       </t>
  </si>
  <si>
    <t xml:space="preserve">Ísafjarðarbær                                     </t>
  </si>
  <si>
    <t xml:space="preserve">Reykhólahreppur                                   </t>
  </si>
  <si>
    <t xml:space="preserve">Tálknafjarðarhreppur                              </t>
  </si>
  <si>
    <t xml:space="preserve">Vesturbyggð                                       </t>
  </si>
  <si>
    <t xml:space="preserve">Súðavíkurhreppur                                  </t>
  </si>
  <si>
    <t xml:space="preserve">Árneshreppur                                      </t>
  </si>
  <si>
    <t xml:space="preserve">Kaldrananeshreppur                                </t>
  </si>
  <si>
    <t>Bæjarhreppur (Strandasýslu)</t>
  </si>
  <si>
    <t>Strandabyggð</t>
  </si>
  <si>
    <t xml:space="preserve">Sveitarfélagið Skagafjörður                       </t>
  </si>
  <si>
    <t xml:space="preserve">Húnaþing vestra                                   </t>
  </si>
  <si>
    <t xml:space="preserve">Blönduóssbær                                      </t>
  </si>
  <si>
    <t>Sveitarfélagið Skagaströnd</t>
  </si>
  <si>
    <t xml:space="preserve">Skagabyggð                                        </t>
  </si>
  <si>
    <t>Húnavatnshreppur</t>
  </si>
  <si>
    <t>Akrahreppur</t>
  </si>
  <si>
    <t xml:space="preserve">Akureyri                                          </t>
  </si>
  <si>
    <t>Norðurþing</t>
  </si>
  <si>
    <t>Fjallabyggð</t>
  </si>
  <si>
    <t xml:space="preserve">Dalvíkurbyggð                                     </t>
  </si>
  <si>
    <t xml:space="preserve">Grímseyjarhreppur                                 </t>
  </si>
  <si>
    <t xml:space="preserve">Arnarneshreppur                                   </t>
  </si>
  <si>
    <t xml:space="preserve">Eyjafjarðarsveit                                  </t>
  </si>
  <si>
    <t xml:space="preserve">Hörgárbyggð                                       </t>
  </si>
  <si>
    <t xml:space="preserve">Svalbarðsstrandarhreppur                          </t>
  </si>
  <si>
    <t xml:space="preserve">Grýtubakkahreppur                                 </t>
  </si>
  <si>
    <t xml:space="preserve">Skútustaðahreppur                                 </t>
  </si>
  <si>
    <t xml:space="preserve">Tjörneshreppur                                    </t>
  </si>
  <si>
    <t xml:space="preserve">Þingeyjarsveit                                    </t>
  </si>
  <si>
    <t xml:space="preserve">Svalbarðshreppur                                  </t>
  </si>
  <si>
    <t>Langanesbyggð</t>
  </si>
  <si>
    <t xml:space="preserve">Seyðisfjörður                                     </t>
  </si>
  <si>
    <t xml:space="preserve">Fjarðabyggð                                       </t>
  </si>
  <si>
    <t xml:space="preserve">Vopnafjarðarhreppur                               </t>
  </si>
  <si>
    <t xml:space="preserve">Fljótsdalshreppur                                 </t>
  </si>
  <si>
    <t xml:space="preserve">Borgarfjarðarhreppur                              </t>
  </si>
  <si>
    <t xml:space="preserve">Breiðdalshreppur                                  </t>
  </si>
  <si>
    <t xml:space="preserve">Djúpavogshreppur                                  </t>
  </si>
  <si>
    <t>Fljótsdalshérað</t>
  </si>
  <si>
    <t xml:space="preserve">Sveitarfélagið Hornafjörður                       </t>
  </si>
  <si>
    <t xml:space="preserve">Vestmannaeyjar                                    </t>
  </si>
  <si>
    <t xml:space="preserve">Sveitarfélagið Árborg                             </t>
  </si>
  <si>
    <t xml:space="preserve">Mýrdalshreppur                                    </t>
  </si>
  <si>
    <t xml:space="preserve">Skaftárhreppur                                    </t>
  </si>
  <si>
    <t xml:space="preserve">Ásahreppur                                        </t>
  </si>
  <si>
    <t xml:space="preserve">Rangárþing eystra                                 </t>
  </si>
  <si>
    <t xml:space="preserve">Rangárþing ytra                                   </t>
  </si>
  <si>
    <t xml:space="preserve">Hrunamannahreppur                                 </t>
  </si>
  <si>
    <t xml:space="preserve">Hveragerði                                        </t>
  </si>
  <si>
    <t xml:space="preserve">Sveitarfélagið Ölfus                              </t>
  </si>
  <si>
    <t xml:space="preserve">Grímsnes- og Grafningshreppur                     </t>
  </si>
  <si>
    <t xml:space="preserve">Skeiða- og Gnúpverjahreppur                       </t>
  </si>
  <si>
    <t xml:space="preserve">Bláskógabyggð                                     </t>
  </si>
  <si>
    <t>Flóahreppur</t>
  </si>
  <si>
    <t>Sauðárkrókur</t>
  </si>
  <si>
    <t>Hofsós</t>
  </si>
  <si>
    <t>Dreifbýli</t>
  </si>
  <si>
    <t>Höfuðborgarsvæðið</t>
  </si>
  <si>
    <t>Suðurnes</t>
  </si>
  <si>
    <t>Vesturland</t>
  </si>
  <si>
    <t>Vestfirðir</t>
  </si>
  <si>
    <t>Norðurland vestra</t>
  </si>
  <si>
    <t>Norðurland eystra</t>
  </si>
  <si>
    <t>Austurland</t>
  </si>
  <si>
    <t>Suðurland</t>
  </si>
  <si>
    <t xml:space="preserve"> Breyting</t>
  </si>
  <si>
    <t>Hlutfall</t>
  </si>
  <si>
    <t>Reykjavík</t>
  </si>
  <si>
    <t>Grundarhverfi</t>
  </si>
  <si>
    <t>Mosfellsbær</t>
  </si>
  <si>
    <t>Vogar</t>
  </si>
  <si>
    <t>Keflavík</t>
  </si>
  <si>
    <t>Njarðvík</t>
  </si>
  <si>
    <t>Hafnir</t>
  </si>
  <si>
    <t>Vallarheiði</t>
  </si>
  <si>
    <t>Hvanneyri</t>
  </si>
  <si>
    <t>Kleppjárnsreykir</t>
  </si>
  <si>
    <t>Reykholt</t>
  </si>
  <si>
    <t>Borgarnes</t>
  </si>
  <si>
    <t>Bifröst</t>
  </si>
  <si>
    <t>Grundarfjörður</t>
  </si>
  <si>
    <t>Hellissandur</t>
  </si>
  <si>
    <t>Rif</t>
  </si>
  <si>
    <t>Ólafsvík</t>
  </si>
  <si>
    <t>Búðardalur</t>
  </si>
  <si>
    <t>Ísafjörður</t>
  </si>
  <si>
    <t>Hnífsdalur</t>
  </si>
  <si>
    <t xml:space="preserve">Þingeyri </t>
  </si>
  <si>
    <t>Flateyri</t>
  </si>
  <si>
    <t>Suðureyri</t>
  </si>
  <si>
    <t>Reykhólar</t>
  </si>
  <si>
    <t>Dreibýli</t>
  </si>
  <si>
    <t>Tálknafjörður</t>
  </si>
  <si>
    <t>Patreksfjörður</t>
  </si>
  <si>
    <t>Bíldudalur</t>
  </si>
  <si>
    <t>Krossholt</t>
  </si>
  <si>
    <t>Súðavík</t>
  </si>
  <si>
    <t>Drangsnes</t>
  </si>
  <si>
    <t>Borðeyri</t>
  </si>
  <si>
    <t>Hólmavík</t>
  </si>
  <si>
    <t>Hvammstangi</t>
  </si>
  <si>
    <t>Laugarbakki</t>
  </si>
  <si>
    <t>Blönduós</t>
  </si>
  <si>
    <t>Dreifbýlí</t>
  </si>
  <si>
    <t>Varmahlíð</t>
  </si>
  <si>
    <t>Hólar</t>
  </si>
  <si>
    <t>Siglufjörður</t>
  </si>
  <si>
    <t>Ólafsfjörður</t>
  </si>
  <si>
    <t>Dalvík</t>
  </si>
  <si>
    <t>Litli-Árskógssandur</t>
  </si>
  <si>
    <t>Hauganes</t>
  </si>
  <si>
    <t>Hjalteyri</t>
  </si>
  <si>
    <t>Akureyri</t>
  </si>
  <si>
    <t>Hrísey</t>
  </si>
  <si>
    <t>Kristnes</t>
  </si>
  <si>
    <t>Hrafnagil</t>
  </si>
  <si>
    <t>Svalbarðseyri</t>
  </si>
  <si>
    <t>Grenivík</t>
  </si>
  <si>
    <t>Laugar</t>
  </si>
  <si>
    <t>Reykjahlíð</t>
  </si>
  <si>
    <t>Húsavík</t>
  </si>
  <si>
    <t>Kópasker</t>
  </si>
  <si>
    <t>Raufarhöfn</t>
  </si>
  <si>
    <t>Þórshöfn</t>
  </si>
  <si>
    <t>Bakkafjörður</t>
  </si>
  <si>
    <t>Vopnafjörður</t>
  </si>
  <si>
    <t>Borgarfjörður eystri</t>
  </si>
  <si>
    <t>Egilsstaðir</t>
  </si>
  <si>
    <t>Hallormsstaður</t>
  </si>
  <si>
    <t>Eiðar</t>
  </si>
  <si>
    <t>Neskaupstaður</t>
  </si>
  <si>
    <t>Eskifjörður</t>
  </si>
  <si>
    <t>Reyðarfjörður</t>
  </si>
  <si>
    <t>Fáskrúðsfjörður</t>
  </si>
  <si>
    <t>Stöðvarfjörður</t>
  </si>
  <si>
    <t>Breiðdalsvík</t>
  </si>
  <si>
    <t>Djúpivogur</t>
  </si>
  <si>
    <t>Höfn</t>
  </si>
  <si>
    <t>Nesjakauptún</t>
  </si>
  <si>
    <t>Kirkjubæjarklaustur</t>
  </si>
  <si>
    <t>Vík</t>
  </si>
  <si>
    <t>Hvolsvöllur</t>
  </si>
  <si>
    <t>Skógar</t>
  </si>
  <si>
    <t>Hella</t>
  </si>
  <si>
    <t>Rauðalækur</t>
  </si>
  <si>
    <t>Flúðir</t>
  </si>
  <si>
    <t>Laugarás</t>
  </si>
  <si>
    <t>Laugarvatn</t>
  </si>
  <si>
    <t>Sólheimar</t>
  </si>
  <si>
    <t>Stokkseyri</t>
  </si>
  <si>
    <t>Eyrarbakki</t>
  </si>
  <si>
    <t>Selfoss</t>
  </si>
  <si>
    <t>Þorlákshöfn</t>
  </si>
  <si>
    <t>Árbæjarhverfi</t>
  </si>
  <si>
    <t>SUÐURNES</t>
  </si>
  <si>
    <t>VESTURLAND</t>
  </si>
  <si>
    <t>HÖFUÐBORGARSVÆÐIÐ</t>
  </si>
  <si>
    <t>VESTFIRÐIR</t>
  </si>
  <si>
    <t>NORÐURLAND VESTRA</t>
  </si>
  <si>
    <t>NOÐURLAND EYSTRA</t>
  </si>
  <si>
    <t>AUSTURLAND</t>
  </si>
  <si>
    <t>SUÐURLAND</t>
  </si>
  <si>
    <t>ALLT LANDIÐ</t>
  </si>
  <si>
    <t>Breyting á fjölda</t>
  </si>
  <si>
    <t>erlendra</t>
  </si>
  <si>
    <t>íslenskra</t>
  </si>
  <si>
    <t>ríkisborgara</t>
  </si>
  <si>
    <t>okt-júlí</t>
  </si>
  <si>
    <t>Akureyrarkaupstaður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</si>
</sst>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_ ;[Red]\-#,##0\ "/>
    <numFmt numFmtId="165" formatCode="0_ ;[Red]\-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4" fontId="42" fillId="0" borderId="0" xfId="0" applyNumberFormat="1" applyFont="1" applyAlignment="1">
      <alignment/>
    </xf>
    <xf numFmtId="10" fontId="42" fillId="0" borderId="0" xfId="0" applyNumberFormat="1" applyFont="1" applyAlignment="1">
      <alignment/>
    </xf>
    <xf numFmtId="0" fontId="43" fillId="0" borderId="0" xfId="0" applyFont="1" applyAlignment="1" applyProtection="1">
      <alignment horizontal="left"/>
      <protection locked="0"/>
    </xf>
    <xf numFmtId="3" fontId="43" fillId="0" borderId="0" xfId="0" applyNumberFormat="1" applyFont="1" applyAlignment="1" applyProtection="1">
      <alignment horizontal="right"/>
      <protection locked="0"/>
    </xf>
    <xf numFmtId="164" fontId="43" fillId="0" borderId="0" xfId="0" applyNumberFormat="1" applyFont="1" applyAlignment="1">
      <alignment/>
    </xf>
    <xf numFmtId="10" fontId="43" fillId="0" borderId="0" xfId="0" applyNumberFormat="1" applyFont="1" applyAlignment="1">
      <alignment/>
    </xf>
    <xf numFmtId="0" fontId="42" fillId="0" borderId="0" xfId="0" applyFont="1" applyAlignment="1" applyProtection="1">
      <alignment horizontal="left"/>
      <protection locked="0"/>
    </xf>
    <xf numFmtId="3" fontId="42" fillId="0" borderId="0" xfId="0" applyNumberFormat="1" applyFont="1" applyAlignment="1" applyProtection="1">
      <alignment horizontal="right"/>
      <protection locked="0"/>
    </xf>
    <xf numFmtId="0" fontId="43" fillId="0" borderId="0" xfId="0" applyFont="1" applyAlignment="1">
      <alignment/>
    </xf>
    <xf numFmtId="3" fontId="43" fillId="0" borderId="0" xfId="0" applyNumberFormat="1" applyFont="1" applyAlignment="1">
      <alignment/>
    </xf>
    <xf numFmtId="0" fontId="44" fillId="0" borderId="0" xfId="0" applyFont="1" applyAlignment="1" applyProtection="1">
      <alignment horizontal="center"/>
      <protection locked="0"/>
    </xf>
    <xf numFmtId="164" fontId="44" fillId="0" borderId="0" xfId="0" applyNumberFormat="1" applyFont="1" applyAlignment="1">
      <alignment/>
    </xf>
    <xf numFmtId="10" fontId="44" fillId="0" borderId="0" xfId="0" applyNumberFormat="1" applyFont="1" applyAlignment="1">
      <alignment/>
    </xf>
    <xf numFmtId="10" fontId="45" fillId="0" borderId="0" xfId="0" applyNumberFormat="1" applyFont="1" applyAlignment="1">
      <alignment/>
    </xf>
    <xf numFmtId="10" fontId="46" fillId="0" borderId="0" xfId="0" applyNumberFormat="1" applyFont="1" applyAlignment="1">
      <alignment/>
    </xf>
    <xf numFmtId="0" fontId="42" fillId="0" borderId="10" xfId="0" applyFont="1" applyBorder="1" applyAlignment="1">
      <alignment/>
    </xf>
    <xf numFmtId="164" fontId="43" fillId="33" borderId="10" xfId="0" applyNumberFormat="1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42" fillId="0" borderId="11" xfId="0" applyFont="1" applyBorder="1" applyAlignment="1">
      <alignment/>
    </xf>
    <xf numFmtId="164" fontId="43" fillId="0" borderId="12" xfId="0" applyNumberFormat="1" applyFont="1" applyBorder="1" applyAlignment="1">
      <alignment/>
    </xf>
    <xf numFmtId="164" fontId="43" fillId="0" borderId="13" xfId="0" applyNumberFormat="1" applyFont="1" applyBorder="1" applyAlignment="1">
      <alignment/>
    </xf>
    <xf numFmtId="0" fontId="44" fillId="34" borderId="14" xfId="0" applyFont="1" applyFill="1" applyBorder="1" applyAlignment="1" applyProtection="1">
      <alignment horizontal="left"/>
      <protection locked="0"/>
    </xf>
    <xf numFmtId="0" fontId="43" fillId="34" borderId="15" xfId="0" applyFont="1" applyFill="1" applyBorder="1" applyAlignment="1" applyProtection="1">
      <alignment horizontal="left"/>
      <protection locked="0"/>
    </xf>
    <xf numFmtId="3" fontId="43" fillId="34" borderId="15" xfId="0" applyNumberFormat="1" applyFont="1" applyFill="1" applyBorder="1" applyAlignment="1" applyProtection="1">
      <alignment horizontal="right"/>
      <protection locked="0"/>
    </xf>
    <xf numFmtId="164" fontId="43" fillId="13" borderId="15" xfId="0" applyNumberFormat="1" applyFont="1" applyFill="1" applyBorder="1" applyAlignment="1">
      <alignment/>
    </xf>
    <xf numFmtId="10" fontId="43" fillId="34" borderId="15" xfId="0" applyNumberFormat="1" applyFont="1" applyFill="1" applyBorder="1" applyAlignment="1">
      <alignment/>
    </xf>
    <xf numFmtId="164" fontId="43" fillId="34" borderId="16" xfId="0" applyNumberFormat="1" applyFont="1" applyFill="1" applyBorder="1" applyAlignment="1">
      <alignment/>
    </xf>
    <xf numFmtId="164" fontId="43" fillId="34" borderId="17" xfId="0" applyNumberFormat="1" applyFont="1" applyFill="1" applyBorder="1" applyAlignment="1">
      <alignment/>
    </xf>
    <xf numFmtId="0" fontId="43" fillId="0" borderId="18" xfId="0" applyFont="1" applyBorder="1" applyAlignment="1" applyProtection="1">
      <alignment horizontal="left"/>
      <protection locked="0"/>
    </xf>
    <xf numFmtId="0" fontId="43" fillId="0" borderId="0" xfId="0" applyFont="1" applyBorder="1" applyAlignment="1" applyProtection="1">
      <alignment horizontal="left"/>
      <protection locked="0"/>
    </xf>
    <xf numFmtId="3" fontId="43" fillId="0" borderId="0" xfId="0" applyNumberFormat="1" applyFont="1" applyBorder="1" applyAlignment="1" applyProtection="1">
      <alignment horizontal="right"/>
      <protection locked="0"/>
    </xf>
    <xf numFmtId="164" fontId="43" fillId="13" borderId="0" xfId="0" applyNumberFormat="1" applyFont="1" applyFill="1" applyBorder="1" applyAlignment="1">
      <alignment/>
    </xf>
    <xf numFmtId="10" fontId="43" fillId="0" borderId="0" xfId="0" applyNumberFormat="1" applyFont="1" applyBorder="1" applyAlignment="1">
      <alignment/>
    </xf>
    <xf numFmtId="0" fontId="42" fillId="0" borderId="18" xfId="0" applyFont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left"/>
      <protection locked="0"/>
    </xf>
    <xf numFmtId="3" fontId="42" fillId="0" borderId="0" xfId="0" applyNumberFormat="1" applyFont="1" applyBorder="1" applyAlignment="1" applyProtection="1">
      <alignment horizontal="right"/>
      <protection locked="0"/>
    </xf>
    <xf numFmtId="164" fontId="42" fillId="13" borderId="0" xfId="0" applyNumberFormat="1" applyFont="1" applyFill="1" applyBorder="1" applyAlignment="1">
      <alignment/>
    </xf>
    <xf numFmtId="10" fontId="42" fillId="0" borderId="0" xfId="0" applyNumberFormat="1" applyFont="1" applyBorder="1" applyAlignment="1">
      <alignment/>
    </xf>
    <xf numFmtId="10" fontId="45" fillId="0" borderId="0" xfId="0" applyNumberFormat="1" applyFont="1" applyBorder="1" applyAlignment="1">
      <alignment/>
    </xf>
    <xf numFmtId="10" fontId="46" fillId="0" borderId="0" xfId="0" applyNumberFormat="1" applyFont="1" applyBorder="1" applyAlignment="1">
      <alignment/>
    </xf>
    <xf numFmtId="0" fontId="42" fillId="0" borderId="19" xfId="0" applyFont="1" applyBorder="1" applyAlignment="1" applyProtection="1">
      <alignment horizontal="left"/>
      <protection locked="0"/>
    </xf>
    <xf numFmtId="0" fontId="42" fillId="0" borderId="20" xfId="0" applyFont="1" applyBorder="1" applyAlignment="1" applyProtection="1">
      <alignment horizontal="left"/>
      <protection locked="0"/>
    </xf>
    <xf numFmtId="3" fontId="42" fillId="0" borderId="20" xfId="0" applyNumberFormat="1" applyFont="1" applyBorder="1" applyAlignment="1" applyProtection="1">
      <alignment horizontal="right"/>
      <protection locked="0"/>
    </xf>
    <xf numFmtId="164" fontId="42" fillId="13" borderId="20" xfId="0" applyNumberFormat="1" applyFont="1" applyFill="1" applyBorder="1" applyAlignment="1">
      <alignment/>
    </xf>
    <xf numFmtId="10" fontId="42" fillId="0" borderId="20" xfId="0" applyNumberFormat="1" applyFont="1" applyBorder="1" applyAlignment="1">
      <alignment/>
    </xf>
    <xf numFmtId="0" fontId="43" fillId="34" borderId="14" xfId="0" applyFont="1" applyFill="1" applyBorder="1" applyAlignment="1" applyProtection="1">
      <alignment horizontal="left"/>
      <protection locked="0"/>
    </xf>
    <xf numFmtId="0" fontId="43" fillId="0" borderId="19" xfId="0" applyFont="1" applyBorder="1" applyAlignment="1" applyProtection="1">
      <alignment horizontal="left"/>
      <protection locked="0"/>
    </xf>
    <xf numFmtId="0" fontId="43" fillId="0" borderId="20" xfId="0" applyFont="1" applyBorder="1" applyAlignment="1" applyProtection="1">
      <alignment horizontal="left"/>
      <protection locked="0"/>
    </xf>
    <xf numFmtId="3" fontId="43" fillId="0" borderId="20" xfId="0" applyNumberFormat="1" applyFont="1" applyBorder="1" applyAlignment="1" applyProtection="1">
      <alignment horizontal="right"/>
      <protection locked="0"/>
    </xf>
    <xf numFmtId="164" fontId="43" fillId="13" borderId="20" xfId="0" applyNumberFormat="1" applyFont="1" applyFill="1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0" xfId="0" applyFont="1" applyBorder="1" applyAlignment="1">
      <alignment/>
    </xf>
    <xf numFmtId="0" fontId="44" fillId="0" borderId="0" xfId="0" applyFont="1" applyBorder="1" applyAlignment="1" applyProtection="1">
      <alignment horizontal="center"/>
      <protection locked="0"/>
    </xf>
    <xf numFmtId="0" fontId="42" fillId="0" borderId="19" xfId="0" applyFont="1" applyBorder="1" applyAlignment="1">
      <alignment/>
    </xf>
    <xf numFmtId="0" fontId="42" fillId="0" borderId="20" xfId="0" applyFont="1" applyBorder="1" applyAlignment="1">
      <alignment/>
    </xf>
    <xf numFmtId="0" fontId="44" fillId="0" borderId="20" xfId="0" applyFont="1" applyBorder="1" applyAlignment="1" applyProtection="1">
      <alignment horizontal="center"/>
      <protection locked="0"/>
    </xf>
    <xf numFmtId="0" fontId="42" fillId="34" borderId="15" xfId="0" applyFont="1" applyFill="1" applyBorder="1" applyAlignment="1" applyProtection="1">
      <alignment horizontal="left"/>
      <protection locked="0"/>
    </xf>
    <xf numFmtId="3" fontId="43" fillId="34" borderId="16" xfId="0" applyNumberFormat="1" applyFont="1" applyFill="1" applyBorder="1" applyAlignment="1" applyProtection="1">
      <alignment horizontal="right"/>
      <protection locked="0"/>
    </xf>
    <xf numFmtId="164" fontId="47" fillId="13" borderId="0" xfId="0" applyNumberFormat="1" applyFont="1" applyFill="1" applyBorder="1" applyAlignment="1">
      <alignment/>
    </xf>
    <xf numFmtId="10" fontId="48" fillId="0" borderId="0" xfId="0" applyNumberFormat="1" applyFont="1" applyBorder="1" applyAlignment="1">
      <alignment/>
    </xf>
    <xf numFmtId="10" fontId="47" fillId="0" borderId="0" xfId="0" applyNumberFormat="1" applyFont="1" applyBorder="1" applyAlignment="1">
      <alignment/>
    </xf>
    <xf numFmtId="10" fontId="43" fillId="0" borderId="20" xfId="0" applyNumberFormat="1" applyFont="1" applyBorder="1" applyAlignment="1">
      <alignment/>
    </xf>
    <xf numFmtId="0" fontId="44" fillId="34" borderId="14" xfId="0" applyFont="1" applyFill="1" applyBorder="1" applyAlignment="1">
      <alignment/>
    </xf>
    <xf numFmtId="0" fontId="42" fillId="34" borderId="15" xfId="0" applyFont="1" applyFill="1" applyBorder="1" applyAlignment="1">
      <alignment/>
    </xf>
    <xf numFmtId="3" fontId="43" fillId="34" borderId="15" xfId="0" applyNumberFormat="1" applyFont="1" applyFill="1" applyBorder="1" applyAlignment="1">
      <alignment/>
    </xf>
    <xf numFmtId="3" fontId="43" fillId="34" borderId="16" xfId="0" applyNumberFormat="1" applyFont="1" applyFill="1" applyBorder="1" applyAlignment="1">
      <alignment/>
    </xf>
    <xf numFmtId="3" fontId="42" fillId="0" borderId="0" xfId="0" applyNumberFormat="1" applyFont="1" applyBorder="1" applyAlignment="1">
      <alignment/>
    </xf>
    <xf numFmtId="0" fontId="42" fillId="0" borderId="0" xfId="0" applyFont="1" applyBorder="1" applyAlignment="1" applyProtection="1">
      <alignment horizontal="right"/>
      <protection locked="0"/>
    </xf>
    <xf numFmtId="10" fontId="46" fillId="34" borderId="15" xfId="0" applyNumberFormat="1" applyFont="1" applyFill="1" applyBorder="1" applyAlignment="1">
      <alignment/>
    </xf>
    <xf numFmtId="165" fontId="0" fillId="13" borderId="0" xfId="0" applyNumberFormat="1" applyFill="1" applyBorder="1" applyAlignment="1">
      <alignment/>
    </xf>
    <xf numFmtId="10" fontId="41" fillId="0" borderId="0" xfId="0" applyNumberFormat="1" applyFont="1" applyBorder="1" applyAlignment="1">
      <alignment/>
    </xf>
    <xf numFmtId="3" fontId="42" fillId="0" borderId="20" xfId="0" applyNumberFormat="1" applyFont="1" applyBorder="1" applyAlignment="1">
      <alignment/>
    </xf>
    <xf numFmtId="0" fontId="49" fillId="13" borderId="0" xfId="0" applyFont="1" applyFill="1" applyBorder="1" applyAlignment="1">
      <alignment/>
    </xf>
    <xf numFmtId="10" fontId="49" fillId="0" borderId="0" xfId="0" applyNumberFormat="1" applyFont="1" applyBorder="1" applyAlignment="1">
      <alignment/>
    </xf>
    <xf numFmtId="164" fontId="43" fillId="0" borderId="21" xfId="0" applyNumberFormat="1" applyFont="1" applyBorder="1" applyAlignment="1">
      <alignment horizontal="center"/>
    </xf>
    <xf numFmtId="164" fontId="43" fillId="0" borderId="22" xfId="0" applyNumberFormat="1" applyFont="1" applyBorder="1" applyAlignment="1">
      <alignment horizontal="center"/>
    </xf>
    <xf numFmtId="164" fontId="43" fillId="34" borderId="16" xfId="0" applyNumberFormat="1" applyFont="1" applyFill="1" applyBorder="1" applyAlignment="1" applyProtection="1">
      <alignment horizontal="right"/>
      <protection locked="0"/>
    </xf>
    <xf numFmtId="164" fontId="44" fillId="13" borderId="0" xfId="0" applyNumberFormat="1" applyFont="1" applyFill="1" applyBorder="1" applyAlignment="1">
      <alignment/>
    </xf>
    <xf numFmtId="10" fontId="44" fillId="0" borderId="0" xfId="0" applyNumberFormat="1" applyFont="1" applyBorder="1" applyAlignment="1">
      <alignment/>
    </xf>
    <xf numFmtId="164" fontId="42" fillId="0" borderId="15" xfId="0" applyNumberFormat="1" applyFont="1" applyBorder="1" applyAlignment="1">
      <alignment/>
    </xf>
    <xf numFmtId="10" fontId="42" fillId="0" borderId="17" xfId="0" applyNumberFormat="1" applyFont="1" applyBorder="1" applyAlignment="1">
      <alignment/>
    </xf>
    <xf numFmtId="14" fontId="44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3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center"/>
    </xf>
    <xf numFmtId="14" fontId="44" fillId="34" borderId="0" xfId="0" applyNumberFormat="1" applyFont="1" applyFill="1" applyAlignment="1" applyProtection="1">
      <alignment horizontal="center"/>
      <protection locked="0"/>
    </xf>
    <xf numFmtId="0" fontId="44" fillId="34" borderId="0" xfId="0" applyFont="1" applyFill="1" applyAlignment="1" applyProtection="1">
      <alignment horizontal="center"/>
      <protection locked="0"/>
    </xf>
    <xf numFmtId="3" fontId="43" fillId="34" borderId="0" xfId="0" applyNumberFormat="1" applyFont="1" applyFill="1" applyAlignment="1" applyProtection="1">
      <alignment horizontal="right"/>
      <protection locked="0"/>
    </xf>
    <xf numFmtId="3" fontId="42" fillId="34" borderId="0" xfId="0" applyNumberFormat="1" applyFont="1" applyFill="1" applyAlignment="1" applyProtection="1">
      <alignment horizontal="right"/>
      <protection locked="0"/>
    </xf>
    <xf numFmtId="3" fontId="43" fillId="34" borderId="0" xfId="0" applyNumberFormat="1" applyFont="1" applyFill="1" applyAlignment="1">
      <alignment/>
    </xf>
    <xf numFmtId="14" fontId="44" fillId="34" borderId="0" xfId="0" applyNumberFormat="1" applyFont="1" applyFill="1" applyAlignment="1">
      <alignment/>
    </xf>
    <xf numFmtId="0" fontId="42" fillId="34" borderId="0" xfId="0" applyFont="1" applyFill="1" applyAlignment="1">
      <alignment/>
    </xf>
    <xf numFmtId="3" fontId="42" fillId="34" borderId="0" xfId="0" applyNumberFormat="1" applyFont="1" applyFill="1" applyAlignment="1">
      <alignment/>
    </xf>
    <xf numFmtId="14" fontId="44" fillId="33" borderId="0" xfId="0" applyNumberFormat="1" applyFont="1" applyFill="1" applyAlignment="1">
      <alignment/>
    </xf>
    <xf numFmtId="0" fontId="42" fillId="33" borderId="0" xfId="0" applyFont="1" applyFill="1" applyAlignment="1">
      <alignment/>
    </xf>
    <xf numFmtId="3" fontId="43" fillId="33" borderId="0" xfId="0" applyNumberFormat="1" applyFont="1" applyFill="1" applyAlignment="1">
      <alignment/>
    </xf>
    <xf numFmtId="3" fontId="42" fillId="33" borderId="0" xfId="0" applyNumberFormat="1" applyFont="1" applyFill="1" applyAlignment="1">
      <alignment/>
    </xf>
    <xf numFmtId="3" fontId="43" fillId="33" borderId="0" xfId="0" applyNumberFormat="1" applyFont="1" applyFill="1" applyAlignment="1" applyProtection="1">
      <alignment horizontal="right"/>
      <protection locked="0"/>
    </xf>
    <xf numFmtId="0" fontId="45" fillId="0" borderId="0" xfId="0" applyFont="1" applyAlignment="1">
      <alignment/>
    </xf>
    <xf numFmtId="164" fontId="43" fillId="0" borderId="23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164" fontId="43" fillId="0" borderId="19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1">
      <selection activeCell="C1" sqref="C1:C65536"/>
    </sheetView>
  </sheetViews>
  <sheetFormatPr defaultColWidth="9.140625" defaultRowHeight="15"/>
  <cols>
    <col min="1" max="1" width="38.421875" style="1" bestFit="1" customWidth="1"/>
    <col min="2" max="3" width="9.140625" style="1" customWidth="1"/>
    <col min="4" max="4" width="9.140625" style="2" customWidth="1"/>
    <col min="5" max="5" width="7.8515625" style="3" bestFit="1" customWidth="1"/>
    <col min="6" max="6" width="12.7109375" style="1" bestFit="1" customWidth="1"/>
    <col min="7" max="9" width="9.140625" style="1" customWidth="1"/>
    <col min="10" max="10" width="12.7109375" style="1" bestFit="1" customWidth="1"/>
    <col min="11" max="12" width="5.421875" style="1" bestFit="1" customWidth="1"/>
    <col min="13" max="13" width="8.421875" style="1" bestFit="1" customWidth="1"/>
    <col min="14" max="16384" width="9.140625" style="1" customWidth="1"/>
  </cols>
  <sheetData>
    <row r="1" spans="2:5" ht="12.75">
      <c r="B1" s="12" t="s">
        <v>0</v>
      </c>
      <c r="C1" s="12" t="s">
        <v>2</v>
      </c>
      <c r="D1" s="13" t="s">
        <v>92</v>
      </c>
      <c r="E1" s="14" t="s">
        <v>93</v>
      </c>
    </row>
    <row r="2" spans="2:3" ht="12.75">
      <c r="B2" s="12"/>
      <c r="C2" s="12"/>
    </row>
    <row r="3" spans="1:5" ht="12.75">
      <c r="A3" s="4" t="s">
        <v>1</v>
      </c>
      <c r="B3" s="5">
        <v>312872</v>
      </c>
      <c r="C3" s="5">
        <v>319756</v>
      </c>
      <c r="D3" s="6">
        <f>C3-B3</f>
        <v>6884</v>
      </c>
      <c r="E3" s="7">
        <f>D3/B3</f>
        <v>0.022002608095323326</v>
      </c>
    </row>
    <row r="4" spans="1:4" ht="12.75">
      <c r="A4" s="4"/>
      <c r="B4" s="5"/>
      <c r="C4" s="5"/>
      <c r="D4" s="6"/>
    </row>
    <row r="5" spans="1:5" ht="12.75">
      <c r="A5" s="8" t="s">
        <v>3</v>
      </c>
      <c r="B5" s="9">
        <v>117721</v>
      </c>
      <c r="C5" s="9">
        <v>119848</v>
      </c>
      <c r="D5" s="2">
        <f aca="true" t="shared" si="0" ref="D5:D47">C5-B5</f>
        <v>2127</v>
      </c>
      <c r="E5" s="3">
        <f>D5/B5</f>
        <v>0.018068144171388283</v>
      </c>
    </row>
    <row r="6" spans="1:5" ht="12.75">
      <c r="A6" s="8" t="s">
        <v>4</v>
      </c>
      <c r="B6" s="9">
        <v>28561</v>
      </c>
      <c r="C6" s="9">
        <v>29957</v>
      </c>
      <c r="D6" s="2">
        <f t="shared" si="0"/>
        <v>1396</v>
      </c>
      <c r="E6" s="3">
        <f aca="true" t="shared" si="1" ref="E6:E71">D6/B6</f>
        <v>0.048877840411750285</v>
      </c>
    </row>
    <row r="7" spans="1:5" ht="12.75">
      <c r="A7" s="8" t="s">
        <v>5</v>
      </c>
      <c r="B7" s="9">
        <v>4428</v>
      </c>
      <c r="C7" s="9">
        <v>4410</v>
      </c>
      <c r="D7" s="2">
        <f t="shared" si="0"/>
        <v>-18</v>
      </c>
      <c r="E7" s="15">
        <f t="shared" si="1"/>
        <v>-0.0040650406504065045</v>
      </c>
    </row>
    <row r="8" spans="1:5" ht="12.75">
      <c r="A8" s="8" t="s">
        <v>6</v>
      </c>
      <c r="B8" s="9">
        <v>9913</v>
      </c>
      <c r="C8" s="9">
        <v>10358</v>
      </c>
      <c r="D8" s="2">
        <f t="shared" si="0"/>
        <v>445</v>
      </c>
      <c r="E8" s="3">
        <f t="shared" si="1"/>
        <v>0.044890547765560375</v>
      </c>
    </row>
    <row r="9" spans="1:5" ht="12.75">
      <c r="A9" s="8" t="s">
        <v>7</v>
      </c>
      <c r="B9" s="9">
        <v>24839</v>
      </c>
      <c r="C9" s="9">
        <v>25837</v>
      </c>
      <c r="D9" s="2">
        <f t="shared" si="0"/>
        <v>998</v>
      </c>
      <c r="E9" s="3">
        <f t="shared" si="1"/>
        <v>0.04017875115745401</v>
      </c>
    </row>
    <row r="10" spans="1:5" ht="12.75">
      <c r="A10" s="8" t="s">
        <v>8</v>
      </c>
      <c r="B10" s="9">
        <v>2361</v>
      </c>
      <c r="C10" s="9">
        <v>2510</v>
      </c>
      <c r="D10" s="2">
        <f t="shared" si="0"/>
        <v>149</v>
      </c>
      <c r="E10" s="3">
        <f t="shared" si="1"/>
        <v>0.06310885218127912</v>
      </c>
    </row>
    <row r="11" spans="1:5" ht="12.75">
      <c r="A11" s="8" t="s">
        <v>9</v>
      </c>
      <c r="B11" s="9">
        <v>8147</v>
      </c>
      <c r="C11" s="9">
        <v>8469</v>
      </c>
      <c r="D11" s="2">
        <f t="shared" si="0"/>
        <v>322</v>
      </c>
      <c r="E11" s="3">
        <f t="shared" si="1"/>
        <v>0.03952375107401498</v>
      </c>
    </row>
    <row r="12" spans="1:5" ht="12.75">
      <c r="A12" s="8" t="s">
        <v>10</v>
      </c>
      <c r="B12" s="9">
        <v>191</v>
      </c>
      <c r="C12" s="9">
        <v>196</v>
      </c>
      <c r="D12" s="2">
        <f t="shared" si="0"/>
        <v>5</v>
      </c>
      <c r="E12" s="3">
        <f t="shared" si="1"/>
        <v>0.02617801047120419</v>
      </c>
    </row>
    <row r="13" spans="1:5" ht="12.75">
      <c r="A13" s="4" t="s">
        <v>84</v>
      </c>
      <c r="B13" s="5">
        <f>SUM(B5:B12)</f>
        <v>196161</v>
      </c>
      <c r="C13" s="5">
        <f>SUM(C5:C12)</f>
        <v>201585</v>
      </c>
      <c r="D13" s="6">
        <f t="shared" si="0"/>
        <v>5424</v>
      </c>
      <c r="E13" s="7">
        <f t="shared" si="1"/>
        <v>0.027650756266536163</v>
      </c>
    </row>
    <row r="14" spans="1:3" ht="12.75">
      <c r="A14" s="8"/>
      <c r="B14" s="9"/>
      <c r="C14" s="9"/>
    </row>
    <row r="15" spans="1:5" ht="12.75">
      <c r="A15" s="8" t="s">
        <v>11</v>
      </c>
      <c r="B15" s="9">
        <v>13256</v>
      </c>
      <c r="C15" s="9">
        <v>14208</v>
      </c>
      <c r="D15" s="2">
        <f t="shared" si="0"/>
        <v>952</v>
      </c>
      <c r="E15" s="3">
        <f t="shared" si="1"/>
        <v>0.07181653590826795</v>
      </c>
    </row>
    <row r="16" spans="1:5" ht="12.75">
      <c r="A16" s="8" t="s">
        <v>12</v>
      </c>
      <c r="B16" s="9">
        <v>2760</v>
      </c>
      <c r="C16" s="9">
        <v>2849</v>
      </c>
      <c r="D16" s="2">
        <f t="shared" si="0"/>
        <v>89</v>
      </c>
      <c r="E16" s="3">
        <f t="shared" si="1"/>
        <v>0.0322463768115942</v>
      </c>
    </row>
    <row r="17" spans="1:5" ht="12.75">
      <c r="A17" s="8" t="s">
        <v>13</v>
      </c>
      <c r="B17" s="9">
        <v>1723</v>
      </c>
      <c r="C17" s="9">
        <v>1750</v>
      </c>
      <c r="D17" s="2">
        <f t="shared" si="0"/>
        <v>27</v>
      </c>
      <c r="E17" s="3">
        <f t="shared" si="1"/>
        <v>0.01567034242600116</v>
      </c>
    </row>
    <row r="18" spans="1:5" ht="12.75">
      <c r="A18" s="8" t="s">
        <v>14</v>
      </c>
      <c r="B18" s="9">
        <v>1451</v>
      </c>
      <c r="C18" s="9">
        <v>1542</v>
      </c>
      <c r="D18" s="2">
        <f t="shared" si="0"/>
        <v>91</v>
      </c>
      <c r="E18" s="3">
        <f t="shared" si="1"/>
        <v>0.06271536871123363</v>
      </c>
    </row>
    <row r="19" spans="1:5" ht="12.75">
      <c r="A19" s="8" t="s">
        <v>15</v>
      </c>
      <c r="B19" s="9">
        <v>1225</v>
      </c>
      <c r="C19" s="9">
        <v>1215</v>
      </c>
      <c r="D19" s="2">
        <f t="shared" si="0"/>
        <v>-10</v>
      </c>
      <c r="E19" s="15">
        <f t="shared" si="1"/>
        <v>-0.00816326530612245</v>
      </c>
    </row>
    <row r="20" spans="1:5" ht="12.75">
      <c r="A20" s="4" t="s">
        <v>85</v>
      </c>
      <c r="B20" s="5">
        <f>SUM(B15:B19)</f>
        <v>20415</v>
      </c>
      <c r="C20" s="5">
        <f>SUM(C15:C19)</f>
        <v>21564</v>
      </c>
      <c r="D20" s="6">
        <f t="shared" si="0"/>
        <v>1149</v>
      </c>
      <c r="E20" s="7">
        <f t="shared" si="1"/>
        <v>0.05628214548126378</v>
      </c>
    </row>
    <row r="21" spans="1:3" ht="12.75">
      <c r="A21" s="8"/>
      <c r="B21" s="9"/>
      <c r="C21" s="9"/>
    </row>
    <row r="22" spans="1:5" ht="12.75">
      <c r="A22" s="8" t="s">
        <v>16</v>
      </c>
      <c r="B22" s="9">
        <v>6345</v>
      </c>
      <c r="C22" s="9">
        <v>6630</v>
      </c>
      <c r="D22" s="2">
        <f t="shared" si="0"/>
        <v>285</v>
      </c>
      <c r="E22" s="3">
        <f t="shared" si="1"/>
        <v>0.04491725768321513</v>
      </c>
    </row>
    <row r="23" spans="1:5" ht="12.75">
      <c r="A23" s="8" t="s">
        <v>17</v>
      </c>
      <c r="B23" s="9">
        <v>60</v>
      </c>
      <c r="C23" s="9">
        <v>53</v>
      </c>
      <c r="D23" s="2">
        <f t="shared" si="0"/>
        <v>-7</v>
      </c>
      <c r="E23" s="15">
        <f t="shared" si="1"/>
        <v>-0.11666666666666667</v>
      </c>
    </row>
    <row r="24" spans="1:5" ht="12.75">
      <c r="A24" s="8" t="s">
        <v>18</v>
      </c>
      <c r="B24" s="9">
        <v>683</v>
      </c>
      <c r="C24" s="9">
        <v>641</v>
      </c>
      <c r="D24" s="2">
        <f t="shared" si="0"/>
        <v>-42</v>
      </c>
      <c r="E24" s="15">
        <f t="shared" si="1"/>
        <v>-0.06149341142020498</v>
      </c>
    </row>
    <row r="25" spans="1:5" ht="12.75">
      <c r="A25" s="8" t="s">
        <v>19</v>
      </c>
      <c r="B25" s="9">
        <v>3742</v>
      </c>
      <c r="C25" s="9">
        <v>3747</v>
      </c>
      <c r="D25" s="2">
        <f t="shared" si="0"/>
        <v>5</v>
      </c>
      <c r="E25" s="3">
        <f t="shared" si="1"/>
        <v>0.0013361838588989846</v>
      </c>
    </row>
    <row r="26" spans="1:5" ht="12.75">
      <c r="A26" s="8" t="s">
        <v>20</v>
      </c>
      <c r="B26" s="9">
        <v>918</v>
      </c>
      <c r="C26" s="9">
        <v>921</v>
      </c>
      <c r="D26" s="2">
        <f t="shared" si="0"/>
        <v>3</v>
      </c>
      <c r="E26" s="3">
        <f t="shared" si="1"/>
        <v>0.0032679738562091504</v>
      </c>
    </row>
    <row r="27" spans="1:5" ht="12.75">
      <c r="A27" s="8" t="s">
        <v>21</v>
      </c>
      <c r="B27" s="9">
        <v>58</v>
      </c>
      <c r="C27" s="9">
        <v>59</v>
      </c>
      <c r="D27" s="2">
        <f t="shared" si="0"/>
        <v>1</v>
      </c>
      <c r="E27" s="3">
        <f t="shared" si="1"/>
        <v>0.017241379310344827</v>
      </c>
    </row>
    <row r="28" spans="1:5" ht="12.75">
      <c r="A28" s="8" t="s">
        <v>22</v>
      </c>
      <c r="B28" s="9">
        <v>1103</v>
      </c>
      <c r="C28" s="9">
        <v>1108</v>
      </c>
      <c r="D28" s="2">
        <f t="shared" si="0"/>
        <v>5</v>
      </c>
      <c r="E28" s="3">
        <f t="shared" si="1"/>
        <v>0.004533091568449683</v>
      </c>
    </row>
    <row r="29" spans="1:5" ht="12.75">
      <c r="A29" s="8" t="s">
        <v>23</v>
      </c>
      <c r="B29" s="9">
        <v>130</v>
      </c>
      <c r="C29" s="9">
        <v>132</v>
      </c>
      <c r="D29" s="2">
        <f t="shared" si="0"/>
        <v>2</v>
      </c>
      <c r="E29" s="3">
        <f t="shared" si="1"/>
        <v>0.015384615384615385</v>
      </c>
    </row>
    <row r="30" spans="1:5" ht="12.75">
      <c r="A30" s="8" t="s">
        <v>24</v>
      </c>
      <c r="B30" s="9">
        <v>1703</v>
      </c>
      <c r="C30" s="9">
        <v>1717</v>
      </c>
      <c r="D30" s="2">
        <f t="shared" si="0"/>
        <v>14</v>
      </c>
      <c r="E30" s="3">
        <f t="shared" si="1"/>
        <v>0.008220786846741044</v>
      </c>
    </row>
    <row r="31" spans="1:5" ht="12.75">
      <c r="A31" s="8" t="s">
        <v>25</v>
      </c>
      <c r="B31" s="9">
        <v>710</v>
      </c>
      <c r="C31" s="9">
        <v>712</v>
      </c>
      <c r="D31" s="2">
        <f t="shared" si="0"/>
        <v>2</v>
      </c>
      <c r="E31" s="3">
        <f t="shared" si="1"/>
        <v>0.0028169014084507044</v>
      </c>
    </row>
    <row r="32" spans="1:5" ht="12.75">
      <c r="A32" s="4" t="s">
        <v>86</v>
      </c>
      <c r="B32" s="5">
        <f>SUM(B22:B31)</f>
        <v>15452</v>
      </c>
      <c r="C32" s="5">
        <f>SUM(C22:C31)</f>
        <v>15720</v>
      </c>
      <c r="D32" s="6">
        <f t="shared" si="0"/>
        <v>268</v>
      </c>
      <c r="E32" s="7">
        <f t="shared" si="1"/>
        <v>0.017344033134869274</v>
      </c>
    </row>
    <row r="33" spans="1:3" ht="12.75">
      <c r="A33" s="8"/>
      <c r="B33" s="9"/>
      <c r="C33" s="9"/>
    </row>
    <row r="34" spans="1:5" ht="12.75">
      <c r="A34" s="8" t="s">
        <v>26</v>
      </c>
      <c r="B34" s="9">
        <v>904</v>
      </c>
      <c r="C34" s="9">
        <v>962</v>
      </c>
      <c r="D34" s="2">
        <f t="shared" si="0"/>
        <v>58</v>
      </c>
      <c r="E34" s="3">
        <f t="shared" si="1"/>
        <v>0.06415929203539823</v>
      </c>
    </row>
    <row r="35" spans="1:5" ht="12.75">
      <c r="A35" s="8" t="s">
        <v>27</v>
      </c>
      <c r="B35" s="9">
        <v>3963</v>
      </c>
      <c r="C35" s="9">
        <v>3968</v>
      </c>
      <c r="D35" s="2">
        <f t="shared" si="0"/>
        <v>5</v>
      </c>
      <c r="E35" s="3">
        <f t="shared" si="1"/>
        <v>0.0012616704516780217</v>
      </c>
    </row>
    <row r="36" spans="1:5" ht="12.75">
      <c r="A36" s="8" t="s">
        <v>28</v>
      </c>
      <c r="B36" s="9">
        <v>266</v>
      </c>
      <c r="C36" s="9">
        <v>279</v>
      </c>
      <c r="D36" s="2">
        <f t="shared" si="0"/>
        <v>13</v>
      </c>
      <c r="E36" s="3">
        <f t="shared" si="1"/>
        <v>0.04887218045112782</v>
      </c>
    </row>
    <row r="37" spans="1:5" ht="12.75">
      <c r="A37" s="8" t="s">
        <v>29</v>
      </c>
      <c r="B37" s="9">
        <v>290</v>
      </c>
      <c r="C37" s="9">
        <v>302</v>
      </c>
      <c r="D37" s="2">
        <f t="shared" si="0"/>
        <v>12</v>
      </c>
      <c r="E37" s="3">
        <f t="shared" si="1"/>
        <v>0.041379310344827586</v>
      </c>
    </row>
    <row r="38" spans="1:5" ht="12.75">
      <c r="A38" s="8" t="s">
        <v>30</v>
      </c>
      <c r="B38" s="9">
        <v>920</v>
      </c>
      <c r="C38" s="9">
        <v>901</v>
      </c>
      <c r="D38" s="2">
        <f t="shared" si="0"/>
        <v>-19</v>
      </c>
      <c r="E38" s="15">
        <f t="shared" si="1"/>
        <v>-0.020652173913043477</v>
      </c>
    </row>
    <row r="39" spans="1:5" ht="12.75">
      <c r="A39" s="8" t="s">
        <v>31</v>
      </c>
      <c r="B39" s="9">
        <v>214</v>
      </c>
      <c r="C39" s="9">
        <v>215</v>
      </c>
      <c r="D39" s="2">
        <f t="shared" si="0"/>
        <v>1</v>
      </c>
      <c r="E39" s="3">
        <f t="shared" si="1"/>
        <v>0.004672897196261682</v>
      </c>
    </row>
    <row r="40" spans="1:5" ht="12.75">
      <c r="A40" s="8" t="s">
        <v>32</v>
      </c>
      <c r="B40" s="9">
        <v>48</v>
      </c>
      <c r="C40" s="9">
        <v>49</v>
      </c>
      <c r="D40" s="2">
        <f t="shared" si="0"/>
        <v>1</v>
      </c>
      <c r="E40" s="3">
        <f t="shared" si="1"/>
        <v>0.020833333333333332</v>
      </c>
    </row>
    <row r="41" spans="1:5" ht="12.75">
      <c r="A41" s="8" t="s">
        <v>33</v>
      </c>
      <c r="B41" s="9">
        <v>102</v>
      </c>
      <c r="C41" s="9">
        <v>110</v>
      </c>
      <c r="D41" s="2">
        <f t="shared" si="0"/>
        <v>8</v>
      </c>
      <c r="E41" s="3">
        <f t="shared" si="1"/>
        <v>0.0784313725490196</v>
      </c>
    </row>
    <row r="42" spans="1:5" ht="12.75">
      <c r="A42" s="8" t="s">
        <v>34</v>
      </c>
      <c r="B42" s="9">
        <v>102</v>
      </c>
      <c r="C42" s="9">
        <v>98</v>
      </c>
      <c r="D42" s="2">
        <f t="shared" si="0"/>
        <v>-4</v>
      </c>
      <c r="E42" s="15">
        <f t="shared" si="1"/>
        <v>-0.0392156862745098</v>
      </c>
    </row>
    <row r="43" spans="1:5" ht="12.75">
      <c r="A43" s="8" t="s">
        <v>35</v>
      </c>
      <c r="B43" s="9">
        <v>500</v>
      </c>
      <c r="C43" s="9">
        <v>490</v>
      </c>
      <c r="D43" s="2">
        <f t="shared" si="0"/>
        <v>-10</v>
      </c>
      <c r="E43" s="15">
        <f t="shared" si="1"/>
        <v>-0.02</v>
      </c>
    </row>
    <row r="44" spans="1:5" ht="12.75">
      <c r="A44" s="4" t="s">
        <v>87</v>
      </c>
      <c r="B44" s="5">
        <f>SUM(B34:B43)</f>
        <v>7309</v>
      </c>
      <c r="C44" s="5">
        <f>SUM(C34:C43)</f>
        <v>7374</v>
      </c>
      <c r="D44" s="6">
        <f t="shared" si="0"/>
        <v>65</v>
      </c>
      <c r="E44" s="7">
        <f t="shared" si="1"/>
        <v>0.008893145437132302</v>
      </c>
    </row>
    <row r="45" spans="1:3" ht="12.75">
      <c r="A45" s="8"/>
      <c r="B45" s="9"/>
      <c r="C45" s="9"/>
    </row>
    <row r="46" spans="1:5" ht="12.75">
      <c r="A46" s="8" t="s">
        <v>36</v>
      </c>
      <c r="B46" s="9">
        <v>4027</v>
      </c>
      <c r="C46" s="9">
        <v>4077</v>
      </c>
      <c r="D46" s="2">
        <f t="shared" si="0"/>
        <v>50</v>
      </c>
      <c r="E46" s="3">
        <f t="shared" si="1"/>
        <v>0.012416190712689347</v>
      </c>
    </row>
    <row r="47" spans="1:5" ht="12.75">
      <c r="A47" s="8" t="s">
        <v>37</v>
      </c>
      <c r="B47" s="9">
        <v>1150</v>
      </c>
      <c r="C47" s="9">
        <v>1142</v>
      </c>
      <c r="D47" s="2">
        <f t="shared" si="0"/>
        <v>-8</v>
      </c>
      <c r="E47" s="15">
        <f t="shared" si="1"/>
        <v>-0.006956521739130435</v>
      </c>
    </row>
    <row r="48" spans="1:5" ht="12.75">
      <c r="A48" s="8" t="s">
        <v>38</v>
      </c>
      <c r="B48" s="9">
        <v>895</v>
      </c>
      <c r="C48" s="9">
        <v>908</v>
      </c>
      <c r="D48" s="2">
        <f aca="true" t="shared" si="2" ref="D48:D76">C48-B48</f>
        <v>13</v>
      </c>
      <c r="E48" s="3">
        <f t="shared" si="1"/>
        <v>0.01452513966480447</v>
      </c>
    </row>
    <row r="49" spans="1:5" ht="12.75">
      <c r="A49" s="8" t="s">
        <v>39</v>
      </c>
      <c r="B49" s="9">
        <v>526</v>
      </c>
      <c r="C49" s="9">
        <v>523</v>
      </c>
      <c r="D49" s="2">
        <f t="shared" si="2"/>
        <v>-3</v>
      </c>
      <c r="E49" s="15">
        <f t="shared" si="1"/>
        <v>-0.005703422053231939</v>
      </c>
    </row>
    <row r="50" spans="1:5" ht="12.75">
      <c r="A50" s="8" t="s">
        <v>40</v>
      </c>
      <c r="B50" s="9">
        <v>106</v>
      </c>
      <c r="C50" s="9">
        <v>102</v>
      </c>
      <c r="D50" s="2">
        <f t="shared" si="2"/>
        <v>-4</v>
      </c>
      <c r="E50" s="15">
        <f t="shared" si="1"/>
        <v>-0.03773584905660377</v>
      </c>
    </row>
    <row r="51" spans="1:5" ht="12.75">
      <c r="A51" s="8" t="s">
        <v>41</v>
      </c>
      <c r="B51" s="9">
        <v>451</v>
      </c>
      <c r="C51" s="9">
        <v>426</v>
      </c>
      <c r="D51" s="2">
        <f t="shared" si="2"/>
        <v>-25</v>
      </c>
      <c r="E51" s="15">
        <f t="shared" si="1"/>
        <v>-0.05543237250554324</v>
      </c>
    </row>
    <row r="52" spans="1:5" ht="12.75">
      <c r="A52" s="8" t="s">
        <v>42</v>
      </c>
      <c r="B52" s="9">
        <v>204</v>
      </c>
      <c r="C52" s="9">
        <v>217</v>
      </c>
      <c r="D52" s="2">
        <f t="shared" si="2"/>
        <v>13</v>
      </c>
      <c r="E52" s="3">
        <f t="shared" si="1"/>
        <v>0.06372549019607843</v>
      </c>
    </row>
    <row r="53" spans="1:5" ht="12.75">
      <c r="A53" s="4" t="s">
        <v>88</v>
      </c>
      <c r="B53" s="5">
        <f>SUM(B46:B52)</f>
        <v>7359</v>
      </c>
      <c r="C53" s="5">
        <f>SUM(C46:C52)</f>
        <v>7395</v>
      </c>
      <c r="D53" s="6">
        <f t="shared" si="2"/>
        <v>36</v>
      </c>
      <c r="E53" s="7">
        <f t="shared" si="1"/>
        <v>0.004891969017529555</v>
      </c>
    </row>
    <row r="54" spans="1:3" ht="12.75">
      <c r="A54" s="8"/>
      <c r="B54" s="9"/>
      <c r="C54" s="9"/>
    </row>
    <row r="55" spans="1:5" ht="12.75">
      <c r="A55" s="8"/>
      <c r="B55" s="12" t="s">
        <v>0</v>
      </c>
      <c r="C55" s="12" t="s">
        <v>2</v>
      </c>
      <c r="D55" s="13" t="s">
        <v>92</v>
      </c>
      <c r="E55" s="14" t="s">
        <v>93</v>
      </c>
    </row>
    <row r="56" spans="1:3" ht="12.75">
      <c r="A56" s="8"/>
      <c r="B56" s="9"/>
      <c r="C56" s="9"/>
    </row>
    <row r="57" spans="1:5" ht="12.75">
      <c r="A57" s="8" t="s">
        <v>43</v>
      </c>
      <c r="B57" s="9">
        <v>17253</v>
      </c>
      <c r="C57" s="9">
        <v>17522</v>
      </c>
      <c r="D57" s="2">
        <f t="shared" si="2"/>
        <v>269</v>
      </c>
      <c r="E57" s="3">
        <f t="shared" si="1"/>
        <v>0.015591491334840318</v>
      </c>
    </row>
    <row r="58" spans="1:5" ht="12.75">
      <c r="A58" s="8" t="s">
        <v>44</v>
      </c>
      <c r="B58" s="9">
        <v>2970</v>
      </c>
      <c r="C58" s="9">
        <v>2998</v>
      </c>
      <c r="D58" s="2">
        <f t="shared" si="2"/>
        <v>28</v>
      </c>
      <c r="E58" s="3">
        <f t="shared" si="1"/>
        <v>0.009427609427609427</v>
      </c>
    </row>
    <row r="59" spans="1:5" ht="12.75">
      <c r="A59" s="8" t="s">
        <v>45</v>
      </c>
      <c r="B59" s="9">
        <v>2188</v>
      </c>
      <c r="C59" s="9">
        <v>2129</v>
      </c>
      <c r="D59" s="2">
        <f t="shared" si="2"/>
        <v>-59</v>
      </c>
      <c r="E59" s="15">
        <f t="shared" si="1"/>
        <v>-0.02696526508226691</v>
      </c>
    </row>
    <row r="60" spans="1:5" ht="12.75">
      <c r="A60" s="8" t="s">
        <v>46</v>
      </c>
      <c r="B60" s="9">
        <v>1951</v>
      </c>
      <c r="C60" s="9">
        <v>1942</v>
      </c>
      <c r="D60" s="2">
        <f t="shared" si="2"/>
        <v>-9</v>
      </c>
      <c r="E60" s="15">
        <f t="shared" si="1"/>
        <v>-0.0046130189646335215</v>
      </c>
    </row>
    <row r="61" spans="1:5" ht="12.75">
      <c r="A61" s="8" t="s">
        <v>47</v>
      </c>
      <c r="B61" s="9">
        <v>103</v>
      </c>
      <c r="C61" s="9">
        <v>92</v>
      </c>
      <c r="D61" s="2">
        <f t="shared" si="2"/>
        <v>-11</v>
      </c>
      <c r="E61" s="15">
        <f t="shared" si="1"/>
        <v>-0.10679611650485436</v>
      </c>
    </row>
    <row r="62" spans="1:5" ht="12.75">
      <c r="A62" s="8" t="s">
        <v>48</v>
      </c>
      <c r="B62" s="9">
        <v>171</v>
      </c>
      <c r="C62" s="9">
        <v>178</v>
      </c>
      <c r="D62" s="2">
        <f t="shared" si="2"/>
        <v>7</v>
      </c>
      <c r="E62" s="3">
        <f t="shared" si="1"/>
        <v>0.04093567251461988</v>
      </c>
    </row>
    <row r="63" spans="1:5" ht="12.75">
      <c r="A63" s="8" t="s">
        <v>49</v>
      </c>
      <c r="B63" s="9">
        <v>1009</v>
      </c>
      <c r="C63" s="9">
        <v>1040</v>
      </c>
      <c r="D63" s="2">
        <f t="shared" si="2"/>
        <v>31</v>
      </c>
      <c r="E63" s="3">
        <f t="shared" si="1"/>
        <v>0.030723488602576808</v>
      </c>
    </row>
    <row r="64" spans="1:5" ht="12.75">
      <c r="A64" s="8" t="s">
        <v>50</v>
      </c>
      <c r="B64" s="9">
        <v>416</v>
      </c>
      <c r="C64" s="9">
        <v>415</v>
      </c>
      <c r="D64" s="2">
        <f t="shared" si="2"/>
        <v>-1</v>
      </c>
      <c r="E64" s="15">
        <f t="shared" si="1"/>
        <v>-0.002403846153846154</v>
      </c>
    </row>
    <row r="65" spans="1:5" ht="12.75">
      <c r="A65" s="8" t="s">
        <v>51</v>
      </c>
      <c r="B65" s="9">
        <v>385</v>
      </c>
      <c r="C65" s="9">
        <v>396</v>
      </c>
      <c r="D65" s="2">
        <f t="shared" si="2"/>
        <v>11</v>
      </c>
      <c r="E65" s="3">
        <f t="shared" si="1"/>
        <v>0.02857142857142857</v>
      </c>
    </row>
    <row r="66" spans="1:5" ht="12.75">
      <c r="A66" s="8" t="s">
        <v>52</v>
      </c>
      <c r="B66" s="9">
        <v>357</v>
      </c>
      <c r="C66" s="9">
        <v>338</v>
      </c>
      <c r="D66" s="2">
        <f t="shared" si="2"/>
        <v>-19</v>
      </c>
      <c r="E66" s="15">
        <f t="shared" si="1"/>
        <v>-0.05322128851540616</v>
      </c>
    </row>
    <row r="67" spans="1:5" ht="12.75">
      <c r="A67" s="8" t="s">
        <v>53</v>
      </c>
      <c r="B67" s="9">
        <v>403</v>
      </c>
      <c r="C67" s="9">
        <v>388</v>
      </c>
      <c r="D67" s="2">
        <f t="shared" si="2"/>
        <v>-15</v>
      </c>
      <c r="E67" s="15">
        <f t="shared" si="1"/>
        <v>-0.03722084367245657</v>
      </c>
    </row>
    <row r="68" spans="1:5" ht="12.75">
      <c r="A68" s="8" t="s">
        <v>54</v>
      </c>
      <c r="B68" s="9">
        <v>60</v>
      </c>
      <c r="C68" s="9">
        <v>58</v>
      </c>
      <c r="D68" s="2">
        <f t="shared" si="2"/>
        <v>-2</v>
      </c>
      <c r="E68" s="15">
        <f t="shared" si="1"/>
        <v>-0.03333333333333333</v>
      </c>
    </row>
    <row r="69" spans="1:5" ht="12.75">
      <c r="A69" s="8" t="s">
        <v>55</v>
      </c>
      <c r="B69" s="9">
        <f>681+261</f>
        <v>942</v>
      </c>
      <c r="C69" s="9">
        <v>945</v>
      </c>
      <c r="D69" s="2">
        <f t="shared" si="2"/>
        <v>3</v>
      </c>
      <c r="E69" s="3">
        <f t="shared" si="1"/>
        <v>0.0031847133757961785</v>
      </c>
    </row>
    <row r="70" spans="1:5" ht="12.75">
      <c r="A70" s="8" t="s">
        <v>56</v>
      </c>
      <c r="B70" s="9">
        <v>110</v>
      </c>
      <c r="C70" s="9">
        <v>108</v>
      </c>
      <c r="D70" s="2">
        <f t="shared" si="2"/>
        <v>-2</v>
      </c>
      <c r="E70" s="15">
        <f t="shared" si="1"/>
        <v>-0.01818181818181818</v>
      </c>
    </row>
    <row r="71" spans="1:5" ht="12.75">
      <c r="A71" s="8" t="s">
        <v>57</v>
      </c>
      <c r="B71" s="9">
        <v>479</v>
      </c>
      <c r="C71" s="9">
        <v>511</v>
      </c>
      <c r="D71" s="2">
        <f t="shared" si="2"/>
        <v>32</v>
      </c>
      <c r="E71" s="3">
        <f t="shared" si="1"/>
        <v>0.06680584551148225</v>
      </c>
    </row>
    <row r="72" spans="1:5" ht="12.75">
      <c r="A72" s="4" t="s">
        <v>89</v>
      </c>
      <c r="B72" s="5">
        <f>SUM(B57:B71)</f>
        <v>28797</v>
      </c>
      <c r="C72" s="5">
        <f>SUM(C57:C71)</f>
        <v>29060</v>
      </c>
      <c r="D72" s="6">
        <f t="shared" si="2"/>
        <v>263</v>
      </c>
      <c r="E72" s="7">
        <f>D72/B72</f>
        <v>0.009132895787755668</v>
      </c>
    </row>
    <row r="73" spans="1:3" ht="12.75">
      <c r="A73" s="8"/>
      <c r="B73" s="9"/>
      <c r="C73" s="9"/>
    </row>
    <row r="74" spans="1:5" ht="12.75">
      <c r="A74" s="8" t="s">
        <v>58</v>
      </c>
      <c r="B74" s="9">
        <v>716</v>
      </c>
      <c r="C74" s="9">
        <v>717</v>
      </c>
      <c r="D74" s="2">
        <f t="shared" si="2"/>
        <v>1</v>
      </c>
      <c r="E74" s="3">
        <f aca="true" t="shared" si="3" ref="E74:E99">D74/B74</f>
        <v>0.0013966480446927375</v>
      </c>
    </row>
    <row r="75" spans="1:5" ht="12.75">
      <c r="A75" s="8" t="s">
        <v>59</v>
      </c>
      <c r="B75" s="9">
        <v>5111</v>
      </c>
      <c r="C75" s="9">
        <v>4736</v>
      </c>
      <c r="D75" s="2">
        <f t="shared" si="2"/>
        <v>-375</v>
      </c>
      <c r="E75" s="15">
        <f t="shared" si="3"/>
        <v>-0.07337116024261398</v>
      </c>
    </row>
    <row r="76" spans="1:5" ht="12.75">
      <c r="A76" s="8" t="s">
        <v>60</v>
      </c>
      <c r="B76" s="9">
        <v>701</v>
      </c>
      <c r="C76" s="9">
        <v>674</v>
      </c>
      <c r="D76" s="2">
        <f t="shared" si="2"/>
        <v>-27</v>
      </c>
      <c r="E76" s="15">
        <f t="shared" si="3"/>
        <v>-0.03851640513552068</v>
      </c>
    </row>
    <row r="77" spans="1:5" ht="12.75">
      <c r="A77" s="8" t="s">
        <v>61</v>
      </c>
      <c r="B77" s="9">
        <v>366</v>
      </c>
      <c r="C77" s="9">
        <v>143</v>
      </c>
      <c r="D77" s="2">
        <f aca="true" t="shared" si="4" ref="D77:D99">C77-B77</f>
        <v>-223</v>
      </c>
      <c r="E77" s="15">
        <f t="shared" si="3"/>
        <v>-0.6092896174863388</v>
      </c>
    </row>
    <row r="78" spans="1:5" ht="12.75">
      <c r="A78" s="8" t="s">
        <v>62</v>
      </c>
      <c r="B78" s="9">
        <v>146</v>
      </c>
      <c r="C78" s="9">
        <v>142</v>
      </c>
      <c r="D78" s="2">
        <f t="shared" si="4"/>
        <v>-4</v>
      </c>
      <c r="E78" s="15">
        <f t="shared" si="3"/>
        <v>-0.0273972602739726</v>
      </c>
    </row>
    <row r="79" spans="1:5" ht="12.75">
      <c r="A79" s="8" t="s">
        <v>63</v>
      </c>
      <c r="B79" s="9">
        <v>218</v>
      </c>
      <c r="C79" s="9">
        <v>197</v>
      </c>
      <c r="D79" s="2">
        <f t="shared" si="4"/>
        <v>-21</v>
      </c>
      <c r="E79" s="15">
        <f t="shared" si="3"/>
        <v>-0.0963302752293578</v>
      </c>
    </row>
    <row r="80" spans="1:5" ht="12.75">
      <c r="A80" s="8" t="s">
        <v>64</v>
      </c>
      <c r="B80" s="9">
        <v>450</v>
      </c>
      <c r="C80" s="9">
        <v>456</v>
      </c>
      <c r="D80" s="2">
        <f t="shared" si="4"/>
        <v>6</v>
      </c>
      <c r="E80" s="3">
        <f t="shared" si="3"/>
        <v>0.013333333333333334</v>
      </c>
    </row>
    <row r="81" spans="1:5" ht="12.75">
      <c r="A81" s="8" t="s">
        <v>65</v>
      </c>
      <c r="B81" s="9">
        <v>4073</v>
      </c>
      <c r="C81" s="9">
        <v>3707</v>
      </c>
      <c r="D81" s="2">
        <f t="shared" si="4"/>
        <v>-366</v>
      </c>
      <c r="E81" s="15">
        <f t="shared" si="3"/>
        <v>-0.08986005401424012</v>
      </c>
    </row>
    <row r="82" spans="1:5" ht="12.75">
      <c r="A82" s="8" t="s">
        <v>66</v>
      </c>
      <c r="B82" s="9">
        <v>2120</v>
      </c>
      <c r="C82" s="9">
        <v>2110</v>
      </c>
      <c r="D82" s="2">
        <f t="shared" si="4"/>
        <v>-10</v>
      </c>
      <c r="E82" s="15">
        <f t="shared" si="3"/>
        <v>-0.0047169811320754715</v>
      </c>
    </row>
    <row r="83" spans="1:5" ht="12.75">
      <c r="A83" s="4" t="s">
        <v>90</v>
      </c>
      <c r="B83" s="5">
        <f>SUM(B74:B82)</f>
        <v>13901</v>
      </c>
      <c r="C83" s="5">
        <f>SUM(C74:C82)</f>
        <v>12882</v>
      </c>
      <c r="D83" s="6">
        <f t="shared" si="4"/>
        <v>-1019</v>
      </c>
      <c r="E83" s="16">
        <f t="shared" si="3"/>
        <v>-0.07330407884324869</v>
      </c>
    </row>
    <row r="84" spans="1:3" ht="12.75">
      <c r="A84" s="8"/>
      <c r="B84" s="9"/>
      <c r="C84" s="9"/>
    </row>
    <row r="85" spans="1:5" ht="12.75">
      <c r="A85" s="8" t="s">
        <v>67</v>
      </c>
      <c r="B85" s="9">
        <v>4040</v>
      </c>
      <c r="C85" s="9">
        <v>4090</v>
      </c>
      <c r="D85" s="2">
        <f t="shared" si="4"/>
        <v>50</v>
      </c>
      <c r="E85" s="3">
        <f t="shared" si="3"/>
        <v>0.012376237623762377</v>
      </c>
    </row>
    <row r="86" spans="1:5" ht="12.75">
      <c r="A86" s="8" t="s">
        <v>68</v>
      </c>
      <c r="B86" s="9">
        <v>7565</v>
      </c>
      <c r="C86" s="9">
        <v>7928</v>
      </c>
      <c r="D86" s="2">
        <f t="shared" si="4"/>
        <v>363</v>
      </c>
      <c r="E86" s="3">
        <f t="shared" si="3"/>
        <v>0.04798413747521481</v>
      </c>
    </row>
    <row r="87" spans="1:5" ht="12.75">
      <c r="A87" s="8" t="s">
        <v>69</v>
      </c>
      <c r="B87" s="9">
        <v>488</v>
      </c>
      <c r="C87" s="9">
        <v>487</v>
      </c>
      <c r="D87" s="2">
        <f t="shared" si="4"/>
        <v>-1</v>
      </c>
      <c r="E87" s="15">
        <f t="shared" si="3"/>
        <v>-0.0020491803278688526</v>
      </c>
    </row>
    <row r="88" spans="1:5" ht="12.75">
      <c r="A88" s="8" t="s">
        <v>70</v>
      </c>
      <c r="B88" s="9">
        <v>466</v>
      </c>
      <c r="C88" s="9">
        <v>467</v>
      </c>
      <c r="D88" s="2">
        <f t="shared" si="4"/>
        <v>1</v>
      </c>
      <c r="E88" s="3">
        <f t="shared" si="3"/>
        <v>0.002145922746781116</v>
      </c>
    </row>
    <row r="89" spans="1:5" ht="12.75">
      <c r="A89" s="8" t="s">
        <v>71</v>
      </c>
      <c r="B89" s="9">
        <v>171</v>
      </c>
      <c r="C89" s="9">
        <v>182</v>
      </c>
      <c r="D89" s="2">
        <f t="shared" si="4"/>
        <v>11</v>
      </c>
      <c r="E89" s="3">
        <f t="shared" si="3"/>
        <v>0.06432748538011696</v>
      </c>
    </row>
    <row r="90" spans="1:5" ht="12.75">
      <c r="A90" s="8" t="s">
        <v>72</v>
      </c>
      <c r="B90" s="9">
        <v>1741</v>
      </c>
      <c r="C90" s="9">
        <v>1762</v>
      </c>
      <c r="D90" s="2">
        <f t="shared" si="4"/>
        <v>21</v>
      </c>
      <c r="E90" s="3">
        <f t="shared" si="3"/>
        <v>0.012062033314187249</v>
      </c>
    </row>
    <row r="91" spans="1:5" ht="12.75">
      <c r="A91" s="8" t="s">
        <v>73</v>
      </c>
      <c r="B91" s="9">
        <v>1547</v>
      </c>
      <c r="C91" s="9">
        <v>1610</v>
      </c>
      <c r="D91" s="2">
        <f t="shared" si="4"/>
        <v>63</v>
      </c>
      <c r="E91" s="3">
        <f t="shared" si="3"/>
        <v>0.04072398190045249</v>
      </c>
    </row>
    <row r="92" spans="1:5" ht="12.75">
      <c r="A92" s="8" t="s">
        <v>74</v>
      </c>
      <c r="B92" s="9">
        <v>794</v>
      </c>
      <c r="C92" s="9">
        <v>794</v>
      </c>
      <c r="D92" s="2">
        <f t="shared" si="4"/>
        <v>0</v>
      </c>
      <c r="E92" s="3">
        <f t="shared" si="3"/>
        <v>0</v>
      </c>
    </row>
    <row r="93" spans="1:5" ht="12.75">
      <c r="A93" s="8" t="s">
        <v>75</v>
      </c>
      <c r="B93" s="9">
        <v>2274</v>
      </c>
      <c r="C93" s="9">
        <v>2316</v>
      </c>
      <c r="D93" s="2">
        <f t="shared" si="4"/>
        <v>42</v>
      </c>
      <c r="E93" s="3">
        <f t="shared" si="3"/>
        <v>0.018469656992084433</v>
      </c>
    </row>
    <row r="94" spans="1:5" ht="12.75">
      <c r="A94" s="8" t="s">
        <v>76</v>
      </c>
      <c r="B94" s="9">
        <v>1930</v>
      </c>
      <c r="C94" s="9">
        <v>2002</v>
      </c>
      <c r="D94" s="2">
        <f t="shared" si="4"/>
        <v>72</v>
      </c>
      <c r="E94" s="3">
        <f t="shared" si="3"/>
        <v>0.03730569948186528</v>
      </c>
    </row>
    <row r="95" spans="1:5" ht="12.75">
      <c r="A95" s="8" t="s">
        <v>77</v>
      </c>
      <c r="B95" s="9">
        <v>379</v>
      </c>
      <c r="C95" s="9">
        <v>444</v>
      </c>
      <c r="D95" s="2">
        <f t="shared" si="4"/>
        <v>65</v>
      </c>
      <c r="E95" s="3">
        <f t="shared" si="3"/>
        <v>0.17150395778364116</v>
      </c>
    </row>
    <row r="96" spans="1:5" ht="12.75">
      <c r="A96" s="8" t="s">
        <v>78</v>
      </c>
      <c r="B96" s="9">
        <v>535</v>
      </c>
      <c r="C96" s="9">
        <v>516</v>
      </c>
      <c r="D96" s="2">
        <f t="shared" si="4"/>
        <v>-19</v>
      </c>
      <c r="E96" s="15">
        <f t="shared" si="3"/>
        <v>-0.03551401869158879</v>
      </c>
    </row>
    <row r="97" spans="1:5" ht="12.75">
      <c r="A97" s="8" t="s">
        <v>79</v>
      </c>
      <c r="B97" s="9">
        <v>972</v>
      </c>
      <c r="C97" s="9">
        <v>986</v>
      </c>
      <c r="D97" s="2">
        <f t="shared" si="4"/>
        <v>14</v>
      </c>
      <c r="E97" s="3">
        <f t="shared" si="3"/>
        <v>0.01440329218106996</v>
      </c>
    </row>
    <row r="98" spans="1:5" ht="12.75">
      <c r="A98" s="8" t="s">
        <v>80</v>
      </c>
      <c r="B98" s="9">
        <v>576</v>
      </c>
      <c r="C98" s="9">
        <v>592</v>
      </c>
      <c r="D98" s="2">
        <f t="shared" si="4"/>
        <v>16</v>
      </c>
      <c r="E98" s="3">
        <f t="shared" si="3"/>
        <v>0.027777777777777776</v>
      </c>
    </row>
    <row r="99" spans="1:5" ht="12.75">
      <c r="A99" s="10" t="s">
        <v>91</v>
      </c>
      <c r="B99" s="11">
        <f>SUM(B85:B98)</f>
        <v>23478</v>
      </c>
      <c r="C99" s="11">
        <f>SUM(C85:C98)</f>
        <v>24176</v>
      </c>
      <c r="D99" s="6">
        <f t="shared" si="4"/>
        <v>698</v>
      </c>
      <c r="E99" s="7">
        <f t="shared" si="3"/>
        <v>0.029729959962518104</v>
      </c>
    </row>
  </sheetData>
  <sheetProtection/>
  <printOptions/>
  <pageMargins left="0.7480314960629921" right="0.7480314960629921" top="0.7874015748031497" bottom="0.98425196850393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9"/>
  <sheetViews>
    <sheetView zoomScalePageLayoutView="0" workbookViewId="0" topLeftCell="A157">
      <selection activeCell="J171" sqref="J171"/>
    </sheetView>
  </sheetViews>
  <sheetFormatPr defaultColWidth="9.140625" defaultRowHeight="15"/>
  <cols>
    <col min="1" max="1" width="2.8515625" style="1" customWidth="1"/>
    <col min="2" max="2" width="23.28125" style="1" customWidth="1"/>
    <col min="3" max="4" width="9.140625" style="1" customWidth="1"/>
    <col min="5" max="5" width="9.140625" style="2" customWidth="1"/>
    <col min="6" max="6" width="8.140625" style="3" bestFit="1" customWidth="1"/>
    <col min="7" max="7" width="8.00390625" style="6" bestFit="1" customWidth="1"/>
    <col min="8" max="9" width="9.140625" style="1" customWidth="1"/>
    <col min="10" max="10" width="6.421875" style="1" bestFit="1" customWidth="1"/>
    <col min="11" max="11" width="5.421875" style="1" bestFit="1" customWidth="1"/>
    <col min="12" max="12" width="8.421875" style="1" bestFit="1" customWidth="1"/>
    <col min="13" max="16384" width="9.140625" style="1" customWidth="1"/>
  </cols>
  <sheetData>
    <row r="1" spans="1:8" ht="15">
      <c r="A1" s="52"/>
      <c r="B1" s="53"/>
      <c r="C1" s="53"/>
      <c r="D1" s="53"/>
      <c r="E1" s="83"/>
      <c r="F1" s="84"/>
      <c r="G1" s="103" t="s">
        <v>190</v>
      </c>
      <c r="H1" s="104"/>
    </row>
    <row r="2" spans="1:8" ht="12.75">
      <c r="A2" s="54"/>
      <c r="B2" s="55"/>
      <c r="C2" s="56" t="s">
        <v>0</v>
      </c>
      <c r="D2" s="56" t="s">
        <v>2</v>
      </c>
      <c r="E2" s="81" t="s">
        <v>92</v>
      </c>
      <c r="F2" s="82" t="s">
        <v>93</v>
      </c>
      <c r="G2" s="78" t="s">
        <v>191</v>
      </c>
      <c r="H2" s="79" t="s">
        <v>192</v>
      </c>
    </row>
    <row r="3" spans="1:8" ht="15">
      <c r="A3" s="57"/>
      <c r="B3" s="58"/>
      <c r="C3" s="59"/>
      <c r="D3" s="59"/>
      <c r="E3" s="45"/>
      <c r="F3" s="46"/>
      <c r="G3" s="105" t="s">
        <v>193</v>
      </c>
      <c r="H3" s="106"/>
    </row>
    <row r="4" spans="1:8" ht="12.75">
      <c r="A4" s="47" t="s">
        <v>189</v>
      </c>
      <c r="B4" s="24"/>
      <c r="C4" s="25">
        <v>312872</v>
      </c>
      <c r="D4" s="25">
        <v>319756</v>
      </c>
      <c r="E4" s="26">
        <f>D4-C4</f>
        <v>6884</v>
      </c>
      <c r="F4" s="27">
        <f>E4/C4</f>
        <v>0.022002608095323326</v>
      </c>
      <c r="G4" s="28">
        <v>3742</v>
      </c>
      <c r="H4" s="29">
        <f>E4-G4</f>
        <v>3142</v>
      </c>
    </row>
    <row r="5" spans="1:8" ht="12.75">
      <c r="A5" s="48"/>
      <c r="B5" s="49"/>
      <c r="C5" s="50"/>
      <c r="D5" s="50"/>
      <c r="E5" s="51"/>
      <c r="F5" s="46"/>
      <c r="G5" s="22"/>
      <c r="H5" s="20"/>
    </row>
    <row r="6" spans="1:8" ht="12.75">
      <c r="A6" s="23" t="s">
        <v>183</v>
      </c>
      <c r="B6" s="24"/>
      <c r="C6" s="25">
        <f>C7+C11+C12+C13+C14+C15+C16+C19</f>
        <v>196161</v>
      </c>
      <c r="D6" s="25">
        <f>D7+D11+D12+D13+D14+D15+D16+D19</f>
        <v>201585</v>
      </c>
      <c r="E6" s="26">
        <f>D6-C6</f>
        <v>5424</v>
      </c>
      <c r="F6" s="27">
        <f>E6/C6</f>
        <v>0.027650756266536163</v>
      </c>
      <c r="G6" s="28">
        <f>SUM(G7:G19)</f>
        <v>3443</v>
      </c>
      <c r="H6" s="29">
        <f>E6-G6</f>
        <v>1981</v>
      </c>
    </row>
    <row r="7" spans="1:8" ht="12.75">
      <c r="A7" s="30" t="s">
        <v>3</v>
      </c>
      <c r="B7" s="31"/>
      <c r="C7" s="32">
        <v>117721</v>
      </c>
      <c r="D7" s="32">
        <v>119848</v>
      </c>
      <c r="E7" s="33">
        <f>D7-C7</f>
        <v>2127</v>
      </c>
      <c r="F7" s="34">
        <f>E7/C7</f>
        <v>0.018068144171388283</v>
      </c>
      <c r="G7" s="21">
        <v>2349</v>
      </c>
      <c r="H7" s="18">
        <f>E7-G7</f>
        <v>-222</v>
      </c>
    </row>
    <row r="8" spans="1:8" ht="12.75">
      <c r="A8" s="35"/>
      <c r="B8" s="36" t="s">
        <v>94</v>
      </c>
      <c r="C8" s="37">
        <v>116820</v>
      </c>
      <c r="D8" s="37">
        <v>118957</v>
      </c>
      <c r="E8" s="38">
        <f>D8-C8</f>
        <v>2137</v>
      </c>
      <c r="F8" s="39">
        <f>E8/C8</f>
        <v>0.018293100496490328</v>
      </c>
      <c r="G8" s="21"/>
      <c r="H8" s="17"/>
    </row>
    <row r="9" spans="1:8" ht="12.75">
      <c r="A9" s="35"/>
      <c r="B9" s="36" t="s">
        <v>95</v>
      </c>
      <c r="C9" s="37">
        <v>557</v>
      </c>
      <c r="D9" s="37">
        <v>553</v>
      </c>
      <c r="E9" s="38">
        <f>D9-C9</f>
        <v>-4</v>
      </c>
      <c r="F9" s="40">
        <f>E9/C9</f>
        <v>-0.00718132854578097</v>
      </c>
      <c r="G9" s="21"/>
      <c r="H9" s="17"/>
    </row>
    <row r="10" spans="1:8" ht="12.75">
      <c r="A10" s="35"/>
      <c r="B10" s="36" t="s">
        <v>83</v>
      </c>
      <c r="C10" s="37">
        <f>C7-C9-C8</f>
        <v>344</v>
      </c>
      <c r="D10" s="37">
        <f>D7-D9-D8</f>
        <v>338</v>
      </c>
      <c r="E10" s="38">
        <f>D10-C10</f>
        <v>-6</v>
      </c>
      <c r="F10" s="40">
        <f>E10/C10</f>
        <v>-0.01744186046511628</v>
      </c>
      <c r="G10" s="21"/>
      <c r="H10" s="17"/>
    </row>
    <row r="11" spans="1:8" ht="12.75">
      <c r="A11" s="30" t="s">
        <v>4</v>
      </c>
      <c r="B11" s="31"/>
      <c r="C11" s="32">
        <v>28561</v>
      </c>
      <c r="D11" s="32">
        <v>29957</v>
      </c>
      <c r="E11" s="33">
        <f>D11-C11</f>
        <v>1396</v>
      </c>
      <c r="F11" s="34">
        <f>E11/C11</f>
        <v>0.048877840411750285</v>
      </c>
      <c r="G11" s="21">
        <v>525</v>
      </c>
      <c r="H11" s="18">
        <f aca="true" t="shared" si="0" ref="H11:H16">E11-G11</f>
        <v>871</v>
      </c>
    </row>
    <row r="12" spans="1:8" ht="12.75">
      <c r="A12" s="30" t="s">
        <v>5</v>
      </c>
      <c r="B12" s="31"/>
      <c r="C12" s="32">
        <v>4428</v>
      </c>
      <c r="D12" s="32">
        <v>4410</v>
      </c>
      <c r="E12" s="33">
        <f>D12-C12</f>
        <v>-18</v>
      </c>
      <c r="F12" s="41">
        <f>E12/C12</f>
        <v>-0.0040650406504065045</v>
      </c>
      <c r="G12" s="21">
        <v>37</v>
      </c>
      <c r="H12" s="18">
        <f t="shared" si="0"/>
        <v>-55</v>
      </c>
    </row>
    <row r="13" spans="1:8" ht="12.75">
      <c r="A13" s="30" t="s">
        <v>6</v>
      </c>
      <c r="B13" s="31"/>
      <c r="C13" s="32">
        <v>9913</v>
      </c>
      <c r="D13" s="32">
        <v>10358</v>
      </c>
      <c r="E13" s="33">
        <f>D13-C13</f>
        <v>445</v>
      </c>
      <c r="F13" s="34">
        <f>E13/C13</f>
        <v>0.044890547765560375</v>
      </c>
      <c r="G13" s="21">
        <v>75</v>
      </c>
      <c r="H13" s="18">
        <f t="shared" si="0"/>
        <v>370</v>
      </c>
    </row>
    <row r="14" spans="1:8" ht="12.75">
      <c r="A14" s="30" t="s">
        <v>7</v>
      </c>
      <c r="B14" s="31"/>
      <c r="C14" s="32">
        <v>24839</v>
      </c>
      <c r="D14" s="32">
        <v>25837</v>
      </c>
      <c r="E14" s="33">
        <f>D14-C14</f>
        <v>998</v>
      </c>
      <c r="F14" s="34">
        <f>E14/C14</f>
        <v>0.04017875115745401</v>
      </c>
      <c r="G14" s="21">
        <v>431</v>
      </c>
      <c r="H14" s="18">
        <f t="shared" si="0"/>
        <v>567</v>
      </c>
    </row>
    <row r="15" spans="1:8" ht="12.75">
      <c r="A15" s="30" t="s">
        <v>8</v>
      </c>
      <c r="B15" s="31"/>
      <c r="C15" s="32">
        <v>2361</v>
      </c>
      <c r="D15" s="32">
        <v>2510</v>
      </c>
      <c r="E15" s="33">
        <f>D15-C15</f>
        <v>149</v>
      </c>
      <c r="F15" s="34">
        <f>E15/C15</f>
        <v>0.06310885218127912</v>
      </c>
      <c r="G15" s="21">
        <v>28</v>
      </c>
      <c r="H15" s="18">
        <f t="shared" si="0"/>
        <v>121</v>
      </c>
    </row>
    <row r="16" spans="1:8" ht="12.75">
      <c r="A16" s="30" t="s">
        <v>9</v>
      </c>
      <c r="B16" s="31"/>
      <c r="C16" s="32">
        <v>8147</v>
      </c>
      <c r="D16" s="32">
        <v>8469</v>
      </c>
      <c r="E16" s="33">
        <f>D16-C16</f>
        <v>322</v>
      </c>
      <c r="F16" s="34">
        <f>E16/C16</f>
        <v>0.03952375107401498</v>
      </c>
      <c r="G16" s="21">
        <v>-3</v>
      </c>
      <c r="H16" s="18">
        <f t="shared" si="0"/>
        <v>325</v>
      </c>
    </row>
    <row r="17" spans="1:8" ht="12.75">
      <c r="A17" s="30"/>
      <c r="B17" s="36" t="s">
        <v>96</v>
      </c>
      <c r="C17" s="37">
        <v>7966</v>
      </c>
      <c r="D17" s="37">
        <v>8271</v>
      </c>
      <c r="E17" s="38">
        <f>D17-C17</f>
        <v>305</v>
      </c>
      <c r="F17" s="39">
        <f>E17/C17</f>
        <v>0.03828772282199347</v>
      </c>
      <c r="G17" s="21"/>
      <c r="H17" s="17"/>
    </row>
    <row r="18" spans="1:8" ht="12.75">
      <c r="A18" s="30"/>
      <c r="B18" s="36" t="s">
        <v>83</v>
      </c>
      <c r="C18" s="37">
        <v>181</v>
      </c>
      <c r="D18" s="37">
        <v>198</v>
      </c>
      <c r="E18" s="38">
        <f>D18-C18</f>
        <v>17</v>
      </c>
      <c r="F18" s="39">
        <f>E18/C18</f>
        <v>0.09392265193370165</v>
      </c>
      <c r="G18" s="21"/>
      <c r="H18" s="17"/>
    </row>
    <row r="19" spans="1:8" ht="12.75">
      <c r="A19" s="30" t="s">
        <v>10</v>
      </c>
      <c r="B19" s="31"/>
      <c r="C19" s="32">
        <v>191</v>
      </c>
      <c r="D19" s="32">
        <v>196</v>
      </c>
      <c r="E19" s="33">
        <f>D19-C19</f>
        <v>5</v>
      </c>
      <c r="F19" s="34">
        <f>E19/C19</f>
        <v>0.02617801047120419</v>
      </c>
      <c r="G19" s="21">
        <v>1</v>
      </c>
      <c r="H19" s="18">
        <f>E19-G19</f>
        <v>4</v>
      </c>
    </row>
    <row r="20" spans="1:8" ht="12.75">
      <c r="A20" s="42"/>
      <c r="B20" s="43"/>
      <c r="C20" s="44"/>
      <c r="D20" s="44"/>
      <c r="E20" s="45"/>
      <c r="F20" s="46"/>
      <c r="G20" s="22"/>
      <c r="H20" s="20"/>
    </row>
    <row r="21" spans="1:8" ht="12.75">
      <c r="A21" s="23" t="s">
        <v>181</v>
      </c>
      <c r="B21" s="60"/>
      <c r="C21" s="25">
        <f>C22+C27+C28+C29+C30</f>
        <v>20415</v>
      </c>
      <c r="D21" s="25">
        <f>D22+D27+D28+D29+D30</f>
        <v>21564</v>
      </c>
      <c r="E21" s="26">
        <f>D21-C21</f>
        <v>1149</v>
      </c>
      <c r="F21" s="27">
        <f>E21/C21</f>
        <v>0.05628214548126378</v>
      </c>
      <c r="G21" s="61">
        <f>G22+G27+G28+G29+G30</f>
        <v>335</v>
      </c>
      <c r="H21" s="29">
        <f>E21-G21</f>
        <v>814</v>
      </c>
    </row>
    <row r="22" spans="1:8" ht="12.75">
      <c r="A22" s="30" t="s">
        <v>11</v>
      </c>
      <c r="B22" s="31"/>
      <c r="C22" s="32">
        <v>13256</v>
      </c>
      <c r="D22" s="32">
        <v>14208</v>
      </c>
      <c r="E22" s="33">
        <f>D22-C22</f>
        <v>952</v>
      </c>
      <c r="F22" s="34">
        <f>E22/C22</f>
        <v>0.07181653590826795</v>
      </c>
      <c r="G22" s="21">
        <v>201</v>
      </c>
      <c r="H22" s="18">
        <f>E22-G22</f>
        <v>751</v>
      </c>
    </row>
    <row r="23" spans="1:8" ht="12.75">
      <c r="A23" s="30"/>
      <c r="B23" s="36" t="s">
        <v>98</v>
      </c>
      <c r="C23" s="37">
        <v>8169</v>
      </c>
      <c r="D23" s="37">
        <v>8170</v>
      </c>
      <c r="E23" s="38">
        <f>D23-C23</f>
        <v>1</v>
      </c>
      <c r="F23" s="39">
        <f>E23/C23</f>
        <v>0.00012241400416207614</v>
      </c>
      <c r="G23" s="21"/>
      <c r="H23" s="17"/>
    </row>
    <row r="24" spans="1:8" ht="12.75">
      <c r="A24" s="30"/>
      <c r="B24" s="36" t="s">
        <v>99</v>
      </c>
      <c r="C24" s="37">
        <v>4398</v>
      </c>
      <c r="D24" s="37">
        <v>4730</v>
      </c>
      <c r="E24" s="38">
        <f>D24-C24</f>
        <v>332</v>
      </c>
      <c r="F24" s="39">
        <f>E24/C24</f>
        <v>0.07548885857207822</v>
      </c>
      <c r="G24" s="21"/>
      <c r="H24" s="17"/>
    </row>
    <row r="25" spans="1:8" ht="12.75">
      <c r="A25" s="30"/>
      <c r="B25" s="36" t="s">
        <v>100</v>
      </c>
      <c r="C25" s="37">
        <v>150</v>
      </c>
      <c r="D25" s="37">
        <v>142</v>
      </c>
      <c r="E25" s="38">
        <f>D25-C25</f>
        <v>-8</v>
      </c>
      <c r="F25" s="40">
        <f>E25/C25</f>
        <v>-0.05333333333333334</v>
      </c>
      <c r="G25" s="21"/>
      <c r="H25" s="17"/>
    </row>
    <row r="26" spans="1:8" ht="12.75">
      <c r="A26" s="30"/>
      <c r="B26" s="36" t="s">
        <v>101</v>
      </c>
      <c r="C26" s="37">
        <v>539</v>
      </c>
      <c r="D26" s="37">
        <v>1166</v>
      </c>
      <c r="E26" s="38">
        <f>D26-C26</f>
        <v>627</v>
      </c>
      <c r="F26" s="39">
        <f>E26/C26</f>
        <v>1.163265306122449</v>
      </c>
      <c r="G26" s="21"/>
      <c r="H26" s="17"/>
    </row>
    <row r="27" spans="1:8" ht="12.75">
      <c r="A27" s="30" t="s">
        <v>12</v>
      </c>
      <c r="B27" s="31"/>
      <c r="C27" s="32">
        <v>2760</v>
      </c>
      <c r="D27" s="32">
        <v>2849</v>
      </c>
      <c r="E27" s="33">
        <f>D27-C27</f>
        <v>89</v>
      </c>
      <c r="F27" s="34">
        <f>E27/C27</f>
        <v>0.0322463768115942</v>
      </c>
      <c r="G27" s="21">
        <v>43</v>
      </c>
      <c r="H27" s="18">
        <f>E27-G27</f>
        <v>46</v>
      </c>
    </row>
    <row r="28" spans="1:8" ht="12.75">
      <c r="A28" s="30" t="s">
        <v>13</v>
      </c>
      <c r="B28" s="31"/>
      <c r="C28" s="32">
        <v>1723</v>
      </c>
      <c r="D28" s="32">
        <v>1750</v>
      </c>
      <c r="E28" s="33">
        <f>D28-C28</f>
        <v>27</v>
      </c>
      <c r="F28" s="34">
        <f>E28/C28</f>
        <v>0.01567034242600116</v>
      </c>
      <c r="G28" s="21">
        <v>26</v>
      </c>
      <c r="H28" s="18">
        <f>E28-G28</f>
        <v>1</v>
      </c>
    </row>
    <row r="29" spans="1:8" ht="12.75">
      <c r="A29" s="30" t="s">
        <v>14</v>
      </c>
      <c r="B29" s="31"/>
      <c r="C29" s="32">
        <v>1451</v>
      </c>
      <c r="D29" s="32">
        <v>1542</v>
      </c>
      <c r="E29" s="33">
        <f>D29-C29</f>
        <v>91</v>
      </c>
      <c r="F29" s="34">
        <f>E29/C29</f>
        <v>0.06271536871123363</v>
      </c>
      <c r="G29" s="21">
        <v>49</v>
      </c>
      <c r="H29" s="18">
        <f>E29-G29</f>
        <v>42</v>
      </c>
    </row>
    <row r="30" spans="1:8" ht="12.75">
      <c r="A30" s="30" t="s">
        <v>15</v>
      </c>
      <c r="B30" s="36"/>
      <c r="C30" s="32">
        <v>1225</v>
      </c>
      <c r="D30" s="32">
        <v>1215</v>
      </c>
      <c r="E30" s="33">
        <f>D30-C30</f>
        <v>-10</v>
      </c>
      <c r="F30" s="41">
        <f>E30/C30</f>
        <v>-0.00816326530612245</v>
      </c>
      <c r="G30" s="21">
        <v>16</v>
      </c>
      <c r="H30" s="18">
        <f>E30-G30</f>
        <v>-26</v>
      </c>
    </row>
    <row r="31" spans="1:8" ht="12.75">
      <c r="A31" s="35"/>
      <c r="B31" s="36" t="s">
        <v>97</v>
      </c>
      <c r="C31" s="37">
        <v>1131</v>
      </c>
      <c r="D31" s="37">
        <v>1117</v>
      </c>
      <c r="E31" s="38">
        <f>D31-C31</f>
        <v>-14</v>
      </c>
      <c r="F31" s="40">
        <f>E31/C31</f>
        <v>-0.01237842617152962</v>
      </c>
      <c r="G31" s="21"/>
      <c r="H31" s="17"/>
    </row>
    <row r="32" spans="1:8" ht="12.75">
      <c r="A32" s="35"/>
      <c r="B32" s="36" t="s">
        <v>83</v>
      </c>
      <c r="C32" s="37">
        <f>C30-C31</f>
        <v>94</v>
      </c>
      <c r="D32" s="37">
        <f>D30-D31</f>
        <v>98</v>
      </c>
      <c r="E32" s="38">
        <f>D32-C32</f>
        <v>4</v>
      </c>
      <c r="F32" s="39">
        <f>E32/C32</f>
        <v>0.0425531914893617</v>
      </c>
      <c r="G32" s="21"/>
      <c r="H32" s="17"/>
    </row>
    <row r="33" spans="1:8" ht="12.75">
      <c r="A33" s="48"/>
      <c r="B33" s="49"/>
      <c r="C33" s="50"/>
      <c r="D33" s="50"/>
      <c r="E33" s="51"/>
      <c r="F33" s="65"/>
      <c r="G33" s="22"/>
      <c r="H33" s="20"/>
    </row>
    <row r="34" spans="1:8" ht="12.75">
      <c r="A34" s="23" t="s">
        <v>182</v>
      </c>
      <c r="B34" s="60"/>
      <c r="C34" s="25">
        <f>C35+C36+C37+C38+C45+C46+C51+C54+C55+C56</f>
        <v>15452</v>
      </c>
      <c r="D34" s="25">
        <f>D35+D36+D37+D38+D45+D46+D51+D54+D55+D56</f>
        <v>15720</v>
      </c>
      <c r="E34" s="26">
        <f>D34-C34</f>
        <v>268</v>
      </c>
      <c r="F34" s="27">
        <f>E34/C34</f>
        <v>0.017344033134869274</v>
      </c>
      <c r="G34" s="61">
        <f>G35+G36+G37+G38+G45+G46+G51+G54+G55+G56</f>
        <v>217</v>
      </c>
      <c r="H34" s="29">
        <f>E34-G34</f>
        <v>51</v>
      </c>
    </row>
    <row r="35" spans="1:8" ht="12.75">
      <c r="A35" s="30" t="s">
        <v>16</v>
      </c>
      <c r="B35" s="31"/>
      <c r="C35" s="32">
        <v>6345</v>
      </c>
      <c r="D35" s="32">
        <v>6630</v>
      </c>
      <c r="E35" s="33">
        <f>D35-C35</f>
        <v>285</v>
      </c>
      <c r="F35" s="34">
        <f>E35/C35</f>
        <v>0.04491725768321513</v>
      </c>
      <c r="G35" s="21">
        <v>156</v>
      </c>
      <c r="H35" s="18">
        <f>E35-G35</f>
        <v>129</v>
      </c>
    </row>
    <row r="36" spans="1:8" ht="12.75">
      <c r="A36" s="30" t="s">
        <v>17</v>
      </c>
      <c r="B36" s="31"/>
      <c r="C36" s="32">
        <v>60</v>
      </c>
      <c r="D36" s="32">
        <v>53</v>
      </c>
      <c r="E36" s="33">
        <f>D36-C36</f>
        <v>-7</v>
      </c>
      <c r="F36" s="41">
        <f>E36/C36</f>
        <v>-0.11666666666666667</v>
      </c>
      <c r="G36" s="21">
        <v>-2</v>
      </c>
      <c r="H36" s="18">
        <f>E36-G36</f>
        <v>-5</v>
      </c>
    </row>
    <row r="37" spans="1:8" ht="12.75">
      <c r="A37" s="30" t="s">
        <v>18</v>
      </c>
      <c r="B37" s="31"/>
      <c r="C37" s="32">
        <v>683</v>
      </c>
      <c r="D37" s="32">
        <v>641</v>
      </c>
      <c r="E37" s="62">
        <f>D37-C37</f>
        <v>-42</v>
      </c>
      <c r="F37" s="63">
        <f>E37/C37</f>
        <v>-0.06149341142020498</v>
      </c>
      <c r="G37" s="21">
        <v>-36</v>
      </c>
      <c r="H37" s="18">
        <f>E37-G37</f>
        <v>-6</v>
      </c>
    </row>
    <row r="38" spans="1:8" ht="12.75">
      <c r="A38" s="30" t="s">
        <v>19</v>
      </c>
      <c r="B38" s="31"/>
      <c r="C38" s="32">
        <v>3742</v>
      </c>
      <c r="D38" s="32">
        <v>3747</v>
      </c>
      <c r="E38" s="62">
        <f>D38-C38</f>
        <v>5</v>
      </c>
      <c r="F38" s="64">
        <f>E38/C38</f>
        <v>0.0013361838588989846</v>
      </c>
      <c r="G38" s="21">
        <v>42</v>
      </c>
      <c r="H38" s="18">
        <f>E38-G38</f>
        <v>-37</v>
      </c>
    </row>
    <row r="39" spans="1:8" ht="12.75">
      <c r="A39" s="30"/>
      <c r="B39" s="36" t="s">
        <v>102</v>
      </c>
      <c r="C39" s="37">
        <v>303</v>
      </c>
      <c r="D39" s="37">
        <v>288</v>
      </c>
      <c r="E39" s="62">
        <f>D39-C39</f>
        <v>-15</v>
      </c>
      <c r="F39" s="63">
        <f>E39/C39</f>
        <v>-0.04950495049504951</v>
      </c>
      <c r="G39" s="21"/>
      <c r="H39" s="17"/>
    </row>
    <row r="40" spans="1:8" ht="12.75">
      <c r="A40" s="30"/>
      <c r="B40" s="36" t="s">
        <v>103</v>
      </c>
      <c r="C40" s="37">
        <v>53</v>
      </c>
      <c r="D40" s="37">
        <v>47</v>
      </c>
      <c r="E40" s="62">
        <f>D40-C40</f>
        <v>-6</v>
      </c>
      <c r="F40" s="63">
        <f>E40/C40</f>
        <v>-0.11320754716981132</v>
      </c>
      <c r="G40" s="21"/>
      <c r="H40" s="17"/>
    </row>
    <row r="41" spans="1:8" ht="12.75">
      <c r="A41" s="30"/>
      <c r="B41" s="36" t="s">
        <v>104</v>
      </c>
      <c r="C41" s="37">
        <v>42</v>
      </c>
      <c r="D41" s="37">
        <v>43</v>
      </c>
      <c r="E41" s="62">
        <f>D41-C41</f>
        <v>1</v>
      </c>
      <c r="F41" s="64">
        <f>E41/C41</f>
        <v>0.023809523809523808</v>
      </c>
      <c r="G41" s="21"/>
      <c r="H41" s="17"/>
    </row>
    <row r="42" spans="1:8" ht="12.75">
      <c r="A42" s="30"/>
      <c r="B42" s="36" t="s">
        <v>105</v>
      </c>
      <c r="C42" s="37">
        <v>1930</v>
      </c>
      <c r="D42" s="37">
        <v>1962</v>
      </c>
      <c r="E42" s="62">
        <f>D42-C42</f>
        <v>32</v>
      </c>
      <c r="F42" s="64">
        <f>E42/C42</f>
        <v>0.016580310880829015</v>
      </c>
      <c r="G42" s="21"/>
      <c r="H42" s="17"/>
    </row>
    <row r="43" spans="1:8" ht="12.75">
      <c r="A43" s="30"/>
      <c r="B43" s="36" t="s">
        <v>106</v>
      </c>
      <c r="C43" s="37">
        <v>260</v>
      </c>
      <c r="D43" s="37">
        <v>223</v>
      </c>
      <c r="E43" s="62">
        <f>D43-C43</f>
        <v>-37</v>
      </c>
      <c r="F43" s="63">
        <f>E43/C43</f>
        <v>-0.1423076923076923</v>
      </c>
      <c r="G43" s="21"/>
      <c r="H43" s="17"/>
    </row>
    <row r="44" spans="1:8" ht="12.75">
      <c r="A44" s="30"/>
      <c r="B44" s="36" t="s">
        <v>83</v>
      </c>
      <c r="C44" s="37">
        <f>C38-SUM(C39:C43)</f>
        <v>1154</v>
      </c>
      <c r="D44" s="37">
        <f>D38-SUM(D39:D43)</f>
        <v>1184</v>
      </c>
      <c r="E44" s="38">
        <f>D44-C44</f>
        <v>30</v>
      </c>
      <c r="F44" s="39">
        <f>E44/C44</f>
        <v>0.025996533795493933</v>
      </c>
      <c r="G44" s="21"/>
      <c r="H44" s="17"/>
    </row>
    <row r="45" spans="1:8" ht="12.75">
      <c r="A45" s="30" t="s">
        <v>23</v>
      </c>
      <c r="B45" s="31"/>
      <c r="C45" s="32">
        <v>130</v>
      </c>
      <c r="D45" s="32">
        <v>132</v>
      </c>
      <c r="E45" s="33">
        <f>D45-C45</f>
        <v>2</v>
      </c>
      <c r="F45" s="34">
        <f>E45/C45</f>
        <v>0.015384615384615385</v>
      </c>
      <c r="G45" s="21">
        <v>5</v>
      </c>
      <c r="H45" s="18">
        <f>E45-G45</f>
        <v>-3</v>
      </c>
    </row>
    <row r="46" spans="1:8" ht="12.75">
      <c r="A46" s="30" t="s">
        <v>24</v>
      </c>
      <c r="B46" s="31"/>
      <c r="C46" s="32">
        <v>1703</v>
      </c>
      <c r="D46" s="32">
        <v>1717</v>
      </c>
      <c r="E46" s="33">
        <f>D46-C46</f>
        <v>14</v>
      </c>
      <c r="F46" s="34">
        <f>E46/C46</f>
        <v>0.008220786846741044</v>
      </c>
      <c r="G46" s="21">
        <v>13</v>
      </c>
      <c r="H46" s="18">
        <f>E46-G46</f>
        <v>1</v>
      </c>
    </row>
    <row r="47" spans="1:8" ht="12.75">
      <c r="A47" s="30"/>
      <c r="B47" s="36" t="s">
        <v>108</v>
      </c>
      <c r="C47" s="37">
        <v>391</v>
      </c>
      <c r="D47" s="37">
        <v>401</v>
      </c>
      <c r="E47" s="38">
        <f>D47-C47</f>
        <v>10</v>
      </c>
      <c r="F47" s="39">
        <f>E47/C47</f>
        <v>0.02557544757033248</v>
      </c>
      <c r="G47" s="21"/>
      <c r="H47" s="17"/>
    </row>
    <row r="48" spans="1:8" ht="12.75">
      <c r="A48" s="30"/>
      <c r="B48" s="36" t="s">
        <v>109</v>
      </c>
      <c r="C48" s="37">
        <v>135</v>
      </c>
      <c r="D48" s="37">
        <v>149</v>
      </c>
      <c r="E48" s="38">
        <f>D48-C48</f>
        <v>14</v>
      </c>
      <c r="F48" s="39">
        <f>E48/C48</f>
        <v>0.1037037037037037</v>
      </c>
      <c r="G48" s="21"/>
      <c r="H48" s="17"/>
    </row>
    <row r="49" spans="1:8" ht="12.75">
      <c r="A49" s="30"/>
      <c r="B49" s="36" t="s">
        <v>110</v>
      </c>
      <c r="C49" s="37">
        <v>1003</v>
      </c>
      <c r="D49" s="37">
        <v>990</v>
      </c>
      <c r="E49" s="38">
        <f>D49-C49</f>
        <v>-13</v>
      </c>
      <c r="F49" s="40">
        <f>E49/C49</f>
        <v>-0.01296111665004985</v>
      </c>
      <c r="G49" s="21"/>
      <c r="H49" s="17"/>
    </row>
    <row r="50" spans="1:8" ht="12.75">
      <c r="A50" s="30"/>
      <c r="B50" s="36" t="s">
        <v>83</v>
      </c>
      <c r="C50" s="37">
        <f>C46-SUM(C47:C49)</f>
        <v>174</v>
      </c>
      <c r="D50" s="37">
        <f>D46-SUM(D47:D49)</f>
        <v>177</v>
      </c>
      <c r="E50" s="38">
        <f>D50-C50</f>
        <v>3</v>
      </c>
      <c r="F50" s="39">
        <f>E50/C50</f>
        <v>0.017241379310344827</v>
      </c>
      <c r="G50" s="21"/>
      <c r="H50" s="17"/>
    </row>
    <row r="51" spans="1:8" ht="12.75">
      <c r="A51" s="30" t="s">
        <v>20</v>
      </c>
      <c r="B51" s="31"/>
      <c r="C51" s="32">
        <v>918</v>
      </c>
      <c r="D51" s="32">
        <v>921</v>
      </c>
      <c r="E51" s="33">
        <f>D51-C51</f>
        <v>3</v>
      </c>
      <c r="F51" s="34">
        <f>E51/C51</f>
        <v>0.0032679738562091504</v>
      </c>
      <c r="G51" s="21">
        <v>29</v>
      </c>
      <c r="H51" s="18">
        <f>E51-G51</f>
        <v>-26</v>
      </c>
    </row>
    <row r="52" spans="1:8" ht="12.75">
      <c r="A52" s="35"/>
      <c r="B52" s="36" t="s">
        <v>107</v>
      </c>
      <c r="C52" s="37">
        <v>846</v>
      </c>
      <c r="D52" s="37">
        <v>849</v>
      </c>
      <c r="E52" s="38">
        <f>D52-C52</f>
        <v>3</v>
      </c>
      <c r="F52" s="39">
        <f>E52/C52</f>
        <v>0.0035460992907801418</v>
      </c>
      <c r="G52" s="21"/>
      <c r="H52" s="17"/>
    </row>
    <row r="53" spans="1:8" ht="12.75">
      <c r="A53" s="35"/>
      <c r="B53" s="36" t="s">
        <v>83</v>
      </c>
      <c r="C53" s="37">
        <f>C51-C52</f>
        <v>72</v>
      </c>
      <c r="D53" s="37">
        <f>D51-D52</f>
        <v>72</v>
      </c>
      <c r="E53" s="38">
        <f>D53-C53</f>
        <v>0</v>
      </c>
      <c r="F53" s="39">
        <f>E53/C53</f>
        <v>0</v>
      </c>
      <c r="G53" s="21"/>
      <c r="H53" s="17"/>
    </row>
    <row r="54" spans="1:8" ht="12.75">
      <c r="A54" s="30" t="s">
        <v>21</v>
      </c>
      <c r="B54" s="31"/>
      <c r="C54" s="32">
        <v>58</v>
      </c>
      <c r="D54" s="32">
        <v>59</v>
      </c>
      <c r="E54" s="33">
        <f>D54-C54</f>
        <v>1</v>
      </c>
      <c r="F54" s="34">
        <f>E54/C54</f>
        <v>0.017241379310344827</v>
      </c>
      <c r="G54" s="21">
        <v>0</v>
      </c>
      <c r="H54" s="18">
        <f>E54-G54</f>
        <v>1</v>
      </c>
    </row>
    <row r="55" spans="1:8" ht="12.75">
      <c r="A55" s="30" t="s">
        <v>22</v>
      </c>
      <c r="B55" s="31"/>
      <c r="C55" s="32">
        <v>1103</v>
      </c>
      <c r="D55" s="32">
        <v>1108</v>
      </c>
      <c r="E55" s="33">
        <f>D55-C55</f>
        <v>5</v>
      </c>
      <c r="F55" s="34">
        <f>E55/C55</f>
        <v>0.004533091568449683</v>
      </c>
      <c r="G55" s="21">
        <v>6</v>
      </c>
      <c r="H55" s="18">
        <f>E55-G55</f>
        <v>-1</v>
      </c>
    </row>
    <row r="56" spans="1:8" ht="12.75">
      <c r="A56" s="30" t="s">
        <v>25</v>
      </c>
      <c r="B56" s="31"/>
      <c r="C56" s="32">
        <v>710</v>
      </c>
      <c r="D56" s="32">
        <v>712</v>
      </c>
      <c r="E56" s="33">
        <f>D56-C56</f>
        <v>2</v>
      </c>
      <c r="F56" s="34">
        <f>E56/C56</f>
        <v>0.0028169014084507044</v>
      </c>
      <c r="G56" s="21">
        <v>4</v>
      </c>
      <c r="H56" s="18">
        <f>E56-G56</f>
        <v>-2</v>
      </c>
    </row>
    <row r="57" spans="1:8" ht="12.75">
      <c r="A57" s="35"/>
      <c r="B57" s="36" t="s">
        <v>111</v>
      </c>
      <c r="C57" s="37">
        <v>249</v>
      </c>
      <c r="D57" s="37">
        <v>248</v>
      </c>
      <c r="E57" s="38">
        <f>D57-C57</f>
        <v>-1</v>
      </c>
      <c r="F57" s="40">
        <f>E57/C57</f>
        <v>-0.004016064257028112</v>
      </c>
      <c r="G57" s="21"/>
      <c r="H57" s="17"/>
    </row>
    <row r="58" spans="1:8" ht="12.75">
      <c r="A58" s="35"/>
      <c r="B58" s="36" t="s">
        <v>83</v>
      </c>
      <c r="C58" s="37">
        <f>C56-C57</f>
        <v>461</v>
      </c>
      <c r="D58" s="37">
        <f>D56-D57</f>
        <v>464</v>
      </c>
      <c r="E58" s="38">
        <f>D58-C58</f>
        <v>3</v>
      </c>
      <c r="F58" s="39">
        <f>E58/C58</f>
        <v>0.006507592190889371</v>
      </c>
      <c r="G58" s="21"/>
      <c r="H58" s="17"/>
    </row>
    <row r="59" spans="1:8" ht="12.75">
      <c r="A59" s="48"/>
      <c r="B59" s="49"/>
      <c r="C59" s="50"/>
      <c r="D59" s="50"/>
      <c r="E59" s="51"/>
      <c r="F59" s="65"/>
      <c r="G59" s="22"/>
      <c r="H59" s="20"/>
    </row>
    <row r="60" spans="1:8" ht="12.75">
      <c r="A60" s="23" t="s">
        <v>184</v>
      </c>
      <c r="B60" s="60"/>
      <c r="C60" s="25">
        <f>C61+C64+C69+C72+C73+C80+C83+C84+C87+C90</f>
        <v>7309</v>
      </c>
      <c r="D60" s="25">
        <f>D61+D64+D69+D72+D73+D80+D83+D84+D87+D90</f>
        <v>7374</v>
      </c>
      <c r="E60" s="26">
        <f>D60-C60</f>
        <v>65</v>
      </c>
      <c r="F60" s="27">
        <f>E60/C60</f>
        <v>0.008893145437132302</v>
      </c>
      <c r="G60" s="61">
        <f>G61+G64+G69+G72+G73+G80+G83+G84+G87+G90</f>
        <v>139</v>
      </c>
      <c r="H60" s="29">
        <f>E60-G60</f>
        <v>-74</v>
      </c>
    </row>
    <row r="61" spans="1:8" ht="12.75">
      <c r="A61" s="30" t="s">
        <v>28</v>
      </c>
      <c r="B61" s="31"/>
      <c r="C61" s="32">
        <v>266</v>
      </c>
      <c r="D61" s="32">
        <v>279</v>
      </c>
      <c r="E61" s="33">
        <f>D61-C61</f>
        <v>13</v>
      </c>
      <c r="F61" s="34">
        <f>E61/C61</f>
        <v>0.04887218045112782</v>
      </c>
      <c r="G61" s="21">
        <v>2</v>
      </c>
      <c r="H61" s="18">
        <f>E61-G61</f>
        <v>11</v>
      </c>
    </row>
    <row r="62" spans="1:8" ht="12.75">
      <c r="A62" s="35"/>
      <c r="B62" s="36" t="s">
        <v>117</v>
      </c>
      <c r="C62" s="37">
        <v>129</v>
      </c>
      <c r="D62" s="37">
        <v>133</v>
      </c>
      <c r="E62" s="38">
        <f>D62-C62</f>
        <v>4</v>
      </c>
      <c r="F62" s="39">
        <f>E62/C62</f>
        <v>0.031007751937984496</v>
      </c>
      <c r="G62" s="21"/>
      <c r="H62" s="17"/>
    </row>
    <row r="63" spans="1:8" ht="12.75">
      <c r="A63" s="35"/>
      <c r="B63" s="36" t="s">
        <v>118</v>
      </c>
      <c r="C63" s="37">
        <f>C61-C62</f>
        <v>137</v>
      </c>
      <c r="D63" s="37">
        <f>D61-D62</f>
        <v>146</v>
      </c>
      <c r="E63" s="38">
        <f>D63-C63</f>
        <v>9</v>
      </c>
      <c r="F63" s="39">
        <f>E63/C63</f>
        <v>0.06569343065693431</v>
      </c>
      <c r="G63" s="21"/>
      <c r="H63" s="17"/>
    </row>
    <row r="64" spans="1:8" ht="12.75">
      <c r="A64" s="30" t="s">
        <v>30</v>
      </c>
      <c r="B64" s="31"/>
      <c r="C64" s="32">
        <v>920</v>
      </c>
      <c r="D64" s="32">
        <v>901</v>
      </c>
      <c r="E64" s="62">
        <f>D64-C64</f>
        <v>-19</v>
      </c>
      <c r="F64" s="63">
        <f>E64/C64</f>
        <v>-0.020652173913043477</v>
      </c>
      <c r="G64" s="21">
        <v>18</v>
      </c>
      <c r="H64" s="18">
        <f>E64-G64</f>
        <v>-37</v>
      </c>
    </row>
    <row r="65" spans="1:8" ht="12.75">
      <c r="A65" s="35"/>
      <c r="B65" s="36" t="s">
        <v>120</v>
      </c>
      <c r="C65" s="37">
        <v>622</v>
      </c>
      <c r="D65" s="37">
        <v>617</v>
      </c>
      <c r="E65" s="38">
        <f>D65-C65</f>
        <v>-5</v>
      </c>
      <c r="F65" s="40">
        <f>E65/C65</f>
        <v>-0.008038585209003215</v>
      </c>
      <c r="G65" s="21"/>
      <c r="H65" s="17"/>
    </row>
    <row r="66" spans="1:8" ht="12.75">
      <c r="A66" s="35"/>
      <c r="B66" s="36" t="s">
        <v>121</v>
      </c>
      <c r="C66" s="37">
        <v>175</v>
      </c>
      <c r="D66" s="37">
        <v>176</v>
      </c>
      <c r="E66" s="38">
        <f>D66-C66</f>
        <v>1</v>
      </c>
      <c r="F66" s="39">
        <f>E66/C66</f>
        <v>0.005714285714285714</v>
      </c>
      <c r="G66" s="21"/>
      <c r="H66" s="17"/>
    </row>
    <row r="67" spans="1:8" ht="12.75">
      <c r="A67" s="35"/>
      <c r="B67" s="36" t="s">
        <v>122</v>
      </c>
      <c r="C67" s="37">
        <v>19</v>
      </c>
      <c r="D67" s="37">
        <v>11</v>
      </c>
      <c r="E67" s="38">
        <f>D67-C67</f>
        <v>-8</v>
      </c>
      <c r="F67" s="40">
        <f>E67/C67</f>
        <v>-0.42105263157894735</v>
      </c>
      <c r="G67" s="21"/>
      <c r="H67" s="17"/>
    </row>
    <row r="68" spans="1:8" ht="12.75">
      <c r="A68" s="35"/>
      <c r="B68" s="36" t="s">
        <v>83</v>
      </c>
      <c r="C68" s="37">
        <f>C64-SUM(C65:C67)</f>
        <v>104</v>
      </c>
      <c r="D68" s="37">
        <f>D64-SUM(D65:D67)</f>
        <v>97</v>
      </c>
      <c r="E68" s="38">
        <f>D68-C68</f>
        <v>-7</v>
      </c>
      <c r="F68" s="40">
        <f>E68/C68</f>
        <v>-0.0673076923076923</v>
      </c>
      <c r="G68" s="21"/>
      <c r="H68" s="17"/>
    </row>
    <row r="69" spans="1:8" ht="12.75">
      <c r="A69" s="30" t="s">
        <v>29</v>
      </c>
      <c r="B69" s="31"/>
      <c r="C69" s="32">
        <v>290</v>
      </c>
      <c r="D69" s="32">
        <v>302</v>
      </c>
      <c r="E69" s="33">
        <f>D69-C69</f>
        <v>12</v>
      </c>
      <c r="F69" s="34">
        <f>E69/C69</f>
        <v>0.041379310344827586</v>
      </c>
      <c r="G69" s="21">
        <v>15</v>
      </c>
      <c r="H69" s="18">
        <f>E69-G69</f>
        <v>-3</v>
      </c>
    </row>
    <row r="70" spans="1:8" ht="12.75">
      <c r="A70" s="35"/>
      <c r="B70" s="36" t="s">
        <v>119</v>
      </c>
      <c r="C70" s="37">
        <v>275</v>
      </c>
      <c r="D70" s="37">
        <v>288</v>
      </c>
      <c r="E70" s="38">
        <f>D70-C70</f>
        <v>13</v>
      </c>
      <c r="F70" s="39">
        <f>E70/C70</f>
        <v>0.04727272727272727</v>
      </c>
      <c r="G70" s="21"/>
      <c r="H70" s="17"/>
    </row>
    <row r="71" spans="1:8" ht="12.75">
      <c r="A71" s="35"/>
      <c r="B71" s="36" t="s">
        <v>83</v>
      </c>
      <c r="C71" s="37">
        <f>C69-C70</f>
        <v>15</v>
      </c>
      <c r="D71" s="37">
        <f>D69-D70</f>
        <v>14</v>
      </c>
      <c r="E71" s="38">
        <f>D71-C71</f>
        <v>-1</v>
      </c>
      <c r="F71" s="40">
        <f>E71/C71</f>
        <v>-0.06666666666666667</v>
      </c>
      <c r="G71" s="21"/>
      <c r="H71" s="17"/>
    </row>
    <row r="72" spans="1:8" ht="12.75">
      <c r="A72" s="30" t="s">
        <v>26</v>
      </c>
      <c r="B72" s="31"/>
      <c r="C72" s="32">
        <v>904</v>
      </c>
      <c r="D72" s="32">
        <v>962</v>
      </c>
      <c r="E72" s="33">
        <f>D72-C72</f>
        <v>58</v>
      </c>
      <c r="F72" s="34">
        <f>E72/C72</f>
        <v>0.06415929203539823</v>
      </c>
      <c r="G72" s="21">
        <v>48</v>
      </c>
      <c r="H72" s="18">
        <f>E72-G72</f>
        <v>10</v>
      </c>
    </row>
    <row r="73" spans="1:8" ht="12.75">
      <c r="A73" s="30" t="s">
        <v>27</v>
      </c>
      <c r="B73" s="31"/>
      <c r="C73" s="32">
        <v>3963</v>
      </c>
      <c r="D73" s="32">
        <v>3968</v>
      </c>
      <c r="E73" s="33">
        <f>D73-C73</f>
        <v>5</v>
      </c>
      <c r="F73" s="34">
        <f>E73/C73</f>
        <v>0.0012616704516780217</v>
      </c>
      <c r="G73" s="21">
        <v>47</v>
      </c>
      <c r="H73" s="18">
        <f>E73-G73</f>
        <v>-42</v>
      </c>
    </row>
    <row r="74" spans="1:8" ht="12.75">
      <c r="A74" s="35"/>
      <c r="B74" s="36" t="s">
        <v>112</v>
      </c>
      <c r="C74" s="37">
        <v>2693</v>
      </c>
      <c r="D74" s="37">
        <v>2733</v>
      </c>
      <c r="E74" s="38">
        <f aca="true" t="shared" si="1" ref="E74:E79">D74-C74</f>
        <v>40</v>
      </c>
      <c r="F74" s="39">
        <f aca="true" t="shared" si="2" ref="F74:F79">E74/C74</f>
        <v>0.014853323431117713</v>
      </c>
      <c r="G74" s="21"/>
      <c r="H74" s="17"/>
    </row>
    <row r="75" spans="1:8" ht="12.75">
      <c r="A75" s="35"/>
      <c r="B75" s="36" t="s">
        <v>114</v>
      </c>
      <c r="C75" s="37">
        <v>298</v>
      </c>
      <c r="D75" s="37">
        <v>265</v>
      </c>
      <c r="E75" s="62">
        <f t="shared" si="1"/>
        <v>-33</v>
      </c>
      <c r="F75" s="63">
        <f t="shared" si="2"/>
        <v>-0.11073825503355705</v>
      </c>
      <c r="G75" s="21"/>
      <c r="H75" s="17"/>
    </row>
    <row r="76" spans="1:8" ht="12.75">
      <c r="A76" s="35"/>
      <c r="B76" s="36" t="s">
        <v>115</v>
      </c>
      <c r="C76" s="37">
        <v>287</v>
      </c>
      <c r="D76" s="37">
        <v>259</v>
      </c>
      <c r="E76" s="62">
        <f t="shared" si="1"/>
        <v>-28</v>
      </c>
      <c r="F76" s="63">
        <f t="shared" si="2"/>
        <v>-0.0975609756097561</v>
      </c>
      <c r="G76" s="21"/>
      <c r="H76" s="17"/>
    </row>
    <row r="77" spans="1:8" ht="12.75">
      <c r="A77" s="35"/>
      <c r="B77" s="36" t="s">
        <v>116</v>
      </c>
      <c r="C77" s="37">
        <v>304</v>
      </c>
      <c r="D77" s="37">
        <v>312</v>
      </c>
      <c r="E77" s="38">
        <f t="shared" si="1"/>
        <v>8</v>
      </c>
      <c r="F77" s="39">
        <f t="shared" si="2"/>
        <v>0.02631578947368421</v>
      </c>
      <c r="G77" s="21"/>
      <c r="H77" s="17"/>
    </row>
    <row r="78" spans="1:8" ht="12.75">
      <c r="A78" s="35"/>
      <c r="B78" s="36" t="s">
        <v>113</v>
      </c>
      <c r="C78" s="37">
        <v>235</v>
      </c>
      <c r="D78" s="37">
        <v>242</v>
      </c>
      <c r="E78" s="38">
        <f t="shared" si="1"/>
        <v>7</v>
      </c>
      <c r="F78" s="39">
        <f t="shared" si="2"/>
        <v>0.029787234042553193</v>
      </c>
      <c r="G78" s="21"/>
      <c r="H78" s="17"/>
    </row>
    <row r="79" spans="1:8" ht="12.75">
      <c r="A79" s="35"/>
      <c r="B79" s="36" t="s">
        <v>83</v>
      </c>
      <c r="C79" s="37">
        <f>C73-SUM(C74:C78)</f>
        <v>146</v>
      </c>
      <c r="D79" s="37">
        <f>D73-SUM(D74:D78)</f>
        <v>157</v>
      </c>
      <c r="E79" s="38">
        <f t="shared" si="1"/>
        <v>11</v>
      </c>
      <c r="F79" s="39">
        <f t="shared" si="2"/>
        <v>0.07534246575342465</v>
      </c>
      <c r="G79" s="21"/>
      <c r="H79" s="17"/>
    </row>
    <row r="80" spans="1:8" ht="12.75">
      <c r="A80" s="30" t="s">
        <v>31</v>
      </c>
      <c r="B80" s="31"/>
      <c r="C80" s="32">
        <v>214</v>
      </c>
      <c r="D80" s="32">
        <v>215</v>
      </c>
      <c r="E80" s="33">
        <f>D80-C80</f>
        <v>1</v>
      </c>
      <c r="F80" s="34">
        <f>E80/C80</f>
        <v>0.004672897196261682</v>
      </c>
      <c r="G80" s="21">
        <v>6</v>
      </c>
      <c r="H80" s="18">
        <f>E80-G80</f>
        <v>-5</v>
      </c>
    </row>
    <row r="81" spans="1:8" ht="12.75">
      <c r="A81" s="35"/>
      <c r="B81" s="36" t="s">
        <v>123</v>
      </c>
      <c r="C81" s="37">
        <v>180</v>
      </c>
      <c r="D81" s="37">
        <v>181</v>
      </c>
      <c r="E81" s="38">
        <f>D81-C81</f>
        <v>1</v>
      </c>
      <c r="F81" s="39">
        <f>E81/C81</f>
        <v>0.005555555555555556</v>
      </c>
      <c r="G81" s="21"/>
      <c r="H81" s="17"/>
    </row>
    <row r="82" spans="1:8" ht="12.75">
      <c r="A82" s="35"/>
      <c r="B82" s="36" t="s">
        <v>83</v>
      </c>
      <c r="C82" s="37">
        <f>C80-C81</f>
        <v>34</v>
      </c>
      <c r="D82" s="37">
        <f>D80-D81</f>
        <v>34</v>
      </c>
      <c r="E82" s="38">
        <f>D82-C82</f>
        <v>0</v>
      </c>
      <c r="F82" s="39">
        <f>E82/C82</f>
        <v>0</v>
      </c>
      <c r="G82" s="21"/>
      <c r="H82" s="17"/>
    </row>
    <row r="83" spans="1:8" ht="12.75">
      <c r="A83" s="30" t="s">
        <v>32</v>
      </c>
      <c r="B83" s="31"/>
      <c r="C83" s="32">
        <v>48</v>
      </c>
      <c r="D83" s="32">
        <v>49</v>
      </c>
      <c r="E83" s="33">
        <f>D83-C83</f>
        <v>1</v>
      </c>
      <c r="F83" s="34">
        <f>E83/C83</f>
        <v>0.020833333333333332</v>
      </c>
      <c r="G83" s="21">
        <v>0</v>
      </c>
      <c r="H83" s="18">
        <f>E83-G83</f>
        <v>1</v>
      </c>
    </row>
    <row r="84" spans="1:8" ht="12.75">
      <c r="A84" s="30" t="s">
        <v>33</v>
      </c>
      <c r="B84" s="31"/>
      <c r="C84" s="32">
        <v>102</v>
      </c>
      <c r="D84" s="32">
        <v>110</v>
      </c>
      <c r="E84" s="33">
        <f>D84-C84</f>
        <v>8</v>
      </c>
      <c r="F84" s="34">
        <f>E84/C84</f>
        <v>0.0784313725490196</v>
      </c>
      <c r="G84" s="21">
        <v>2</v>
      </c>
      <c r="H84" s="18">
        <f>E84-G84</f>
        <v>6</v>
      </c>
    </row>
    <row r="85" spans="1:8" ht="12.75">
      <c r="A85" s="35"/>
      <c r="B85" s="36" t="s">
        <v>124</v>
      </c>
      <c r="C85" s="37">
        <v>61</v>
      </c>
      <c r="D85" s="37">
        <v>68</v>
      </c>
      <c r="E85" s="38">
        <f>D85-C85</f>
        <v>7</v>
      </c>
      <c r="F85" s="39">
        <f>E85/C85</f>
        <v>0.11475409836065574</v>
      </c>
      <c r="G85" s="21"/>
      <c r="H85" s="17"/>
    </row>
    <row r="86" spans="1:8" ht="12.75">
      <c r="A86" s="35"/>
      <c r="B86" s="36" t="s">
        <v>83</v>
      </c>
      <c r="C86" s="37">
        <f>C84-C85</f>
        <v>41</v>
      </c>
      <c r="D86" s="37">
        <f>D84-D85</f>
        <v>42</v>
      </c>
      <c r="E86" s="38">
        <f>D86-C86</f>
        <v>1</v>
      </c>
      <c r="F86" s="39">
        <f>E86/C86</f>
        <v>0.024390243902439025</v>
      </c>
      <c r="G86" s="21"/>
      <c r="H86" s="17"/>
    </row>
    <row r="87" spans="1:8" ht="12.75">
      <c r="A87" s="30" t="s">
        <v>35</v>
      </c>
      <c r="B87" s="31"/>
      <c r="C87" s="32">
        <v>500</v>
      </c>
      <c r="D87" s="32">
        <v>490</v>
      </c>
      <c r="E87" s="33">
        <f>D87-C87</f>
        <v>-10</v>
      </c>
      <c r="F87" s="41">
        <f>E87/C87</f>
        <v>-0.02</v>
      </c>
      <c r="G87" s="21">
        <v>1</v>
      </c>
      <c r="H87" s="18">
        <f>E87-G87</f>
        <v>-11</v>
      </c>
    </row>
    <row r="88" spans="1:8" ht="12.75">
      <c r="A88" s="35"/>
      <c r="B88" s="36" t="s">
        <v>126</v>
      </c>
      <c r="C88" s="37">
        <v>381</v>
      </c>
      <c r="D88" s="37">
        <v>369</v>
      </c>
      <c r="E88" s="62">
        <f>D88-C88</f>
        <v>-12</v>
      </c>
      <c r="F88" s="63">
        <f>E88/C88</f>
        <v>-0.031496062992125984</v>
      </c>
      <c r="G88" s="21"/>
      <c r="H88" s="17"/>
    </row>
    <row r="89" spans="1:8" ht="12.75">
      <c r="A89" s="35"/>
      <c r="B89" s="36" t="s">
        <v>83</v>
      </c>
      <c r="C89" s="37">
        <f>C87-C88</f>
        <v>119</v>
      </c>
      <c r="D89" s="37">
        <f>D87-D88</f>
        <v>121</v>
      </c>
      <c r="E89" s="38">
        <f>D89-C89</f>
        <v>2</v>
      </c>
      <c r="F89" s="39">
        <f>E89/C89</f>
        <v>0.01680672268907563</v>
      </c>
      <c r="G89" s="21"/>
      <c r="H89" s="17"/>
    </row>
    <row r="90" spans="1:8" ht="12.75">
      <c r="A90" s="30" t="s">
        <v>34</v>
      </c>
      <c r="B90" s="31"/>
      <c r="C90" s="32">
        <v>102</v>
      </c>
      <c r="D90" s="32">
        <v>98</v>
      </c>
      <c r="E90" s="33">
        <f>D90-C90</f>
        <v>-4</v>
      </c>
      <c r="F90" s="41">
        <f>E90/C90</f>
        <v>-0.0392156862745098</v>
      </c>
      <c r="G90" s="21">
        <v>0</v>
      </c>
      <c r="H90" s="18">
        <f>E90-G90</f>
        <v>-4</v>
      </c>
    </row>
    <row r="91" spans="1:8" ht="12.75">
      <c r="A91" s="30"/>
      <c r="B91" s="36" t="s">
        <v>125</v>
      </c>
      <c r="C91" s="37">
        <v>25</v>
      </c>
      <c r="D91" s="37">
        <v>25</v>
      </c>
      <c r="E91" s="38">
        <f>D91-C91</f>
        <v>0</v>
      </c>
      <c r="F91" s="39">
        <f>E91/C91</f>
        <v>0</v>
      </c>
      <c r="G91" s="21"/>
      <c r="H91" s="17"/>
    </row>
    <row r="92" spans="1:8" ht="12.75">
      <c r="A92" s="30"/>
      <c r="B92" s="36" t="s">
        <v>83</v>
      </c>
      <c r="C92" s="37">
        <f>C90-C91</f>
        <v>77</v>
      </c>
      <c r="D92" s="37">
        <f>D90-D91</f>
        <v>73</v>
      </c>
      <c r="E92" s="38">
        <f>D92-C92</f>
        <v>-4</v>
      </c>
      <c r="F92" s="40">
        <f>E92/C92</f>
        <v>-0.05194805194805195</v>
      </c>
      <c r="G92" s="21"/>
      <c r="H92" s="17"/>
    </row>
    <row r="93" spans="1:8" ht="12.75">
      <c r="A93" s="57"/>
      <c r="B93" s="58"/>
      <c r="C93" s="58"/>
      <c r="D93" s="58"/>
      <c r="E93" s="45"/>
      <c r="F93" s="46"/>
      <c r="G93" s="22"/>
      <c r="H93" s="20"/>
    </row>
    <row r="94" spans="1:8" ht="12.75">
      <c r="A94" s="66" t="s">
        <v>185</v>
      </c>
      <c r="B94" s="67"/>
      <c r="C94" s="68">
        <f>C95+C99+C100+C103+C104+C105+C111</f>
        <v>7359</v>
      </c>
      <c r="D94" s="68">
        <f>D95+D99+D100+D103+D104+D105+D111</f>
        <v>7395</v>
      </c>
      <c r="E94" s="26">
        <f>D94-C94</f>
        <v>36</v>
      </c>
      <c r="F94" s="27">
        <f>E94/C94</f>
        <v>0.004891969017529555</v>
      </c>
      <c r="G94" s="69">
        <f>G95+G99+G100+G103+G104+G105+G111</f>
        <v>69</v>
      </c>
      <c r="H94" s="29">
        <f>E94-G94</f>
        <v>-33</v>
      </c>
    </row>
    <row r="95" spans="1:8" ht="12.75">
      <c r="A95" s="30" t="s">
        <v>37</v>
      </c>
      <c r="B95" s="31"/>
      <c r="C95" s="32">
        <v>1150</v>
      </c>
      <c r="D95" s="32">
        <v>1142</v>
      </c>
      <c r="E95" s="33">
        <f aca="true" t="shared" si="3" ref="E95:E110">D95-C95</f>
        <v>-8</v>
      </c>
      <c r="F95" s="41">
        <f aca="true" t="shared" si="4" ref="F95:F106">E95/C95</f>
        <v>-0.006956521739130435</v>
      </c>
      <c r="G95" s="21">
        <v>9</v>
      </c>
      <c r="H95" s="18">
        <f>E95-G95</f>
        <v>-17</v>
      </c>
    </row>
    <row r="96" spans="1:8" ht="12.75">
      <c r="A96" s="54"/>
      <c r="B96" s="55" t="s">
        <v>127</v>
      </c>
      <c r="C96" s="55">
        <v>601</v>
      </c>
      <c r="D96" s="55">
        <v>591</v>
      </c>
      <c r="E96" s="38">
        <f t="shared" si="3"/>
        <v>-10</v>
      </c>
      <c r="F96" s="40">
        <f t="shared" si="4"/>
        <v>-0.016638935108153077</v>
      </c>
      <c r="G96" s="21"/>
      <c r="H96" s="17"/>
    </row>
    <row r="97" spans="1:8" ht="12.75">
      <c r="A97" s="54"/>
      <c r="B97" s="55" t="s">
        <v>128</v>
      </c>
      <c r="C97" s="55">
        <v>64</v>
      </c>
      <c r="D97" s="55">
        <v>58</v>
      </c>
      <c r="E97" s="38">
        <f t="shared" si="3"/>
        <v>-6</v>
      </c>
      <c r="F97" s="40">
        <f t="shared" si="4"/>
        <v>-0.09375</v>
      </c>
      <c r="G97" s="21"/>
      <c r="H97" s="17"/>
    </row>
    <row r="98" spans="1:8" ht="12.75">
      <c r="A98" s="54"/>
      <c r="B98" s="55" t="s">
        <v>83</v>
      </c>
      <c r="C98" s="70">
        <f>C95-C96-C97</f>
        <v>485</v>
      </c>
      <c r="D98" s="70">
        <f>D95-D96-D97</f>
        <v>493</v>
      </c>
      <c r="E98" s="38">
        <f t="shared" si="3"/>
        <v>8</v>
      </c>
      <c r="F98" s="39">
        <f t="shared" si="4"/>
        <v>0.016494845360824743</v>
      </c>
      <c r="G98" s="21"/>
      <c r="H98" s="17"/>
    </row>
    <row r="99" spans="1:8" ht="12.75">
      <c r="A99" s="30" t="s">
        <v>41</v>
      </c>
      <c r="B99" s="31"/>
      <c r="C99" s="32">
        <v>451</v>
      </c>
      <c r="D99" s="32">
        <v>426</v>
      </c>
      <c r="E99" s="62">
        <f t="shared" si="3"/>
        <v>-25</v>
      </c>
      <c r="F99" s="63">
        <f t="shared" si="4"/>
        <v>-0.05543237250554324</v>
      </c>
      <c r="G99" s="21">
        <v>4</v>
      </c>
      <c r="H99" s="18">
        <f>E99-G99</f>
        <v>-29</v>
      </c>
    </row>
    <row r="100" spans="1:8" ht="12.75">
      <c r="A100" s="30" t="s">
        <v>38</v>
      </c>
      <c r="B100" s="31"/>
      <c r="C100" s="32">
        <v>895</v>
      </c>
      <c r="D100" s="32">
        <v>908</v>
      </c>
      <c r="E100" s="33">
        <f t="shared" si="3"/>
        <v>13</v>
      </c>
      <c r="F100" s="34">
        <f t="shared" si="4"/>
        <v>0.01452513966480447</v>
      </c>
      <c r="G100" s="21">
        <v>16</v>
      </c>
      <c r="H100" s="18">
        <f>E100-G100</f>
        <v>-3</v>
      </c>
    </row>
    <row r="101" spans="1:8" ht="12.75">
      <c r="A101" s="54"/>
      <c r="B101" s="55" t="s">
        <v>129</v>
      </c>
      <c r="C101" s="55">
        <v>834</v>
      </c>
      <c r="D101" s="55">
        <v>846</v>
      </c>
      <c r="E101" s="38">
        <f t="shared" si="3"/>
        <v>12</v>
      </c>
      <c r="F101" s="39">
        <f t="shared" si="4"/>
        <v>0.014388489208633094</v>
      </c>
      <c r="G101" s="21"/>
      <c r="H101" s="17"/>
    </row>
    <row r="102" spans="1:8" ht="12.75">
      <c r="A102" s="54"/>
      <c r="B102" s="55" t="s">
        <v>130</v>
      </c>
      <c r="C102" s="70">
        <f>C100-C101</f>
        <v>61</v>
      </c>
      <c r="D102" s="70">
        <f>D100-D101</f>
        <v>62</v>
      </c>
      <c r="E102" s="38">
        <f t="shared" si="3"/>
        <v>1</v>
      </c>
      <c r="F102" s="39">
        <f t="shared" si="4"/>
        <v>0.01639344262295082</v>
      </c>
      <c r="G102" s="21"/>
      <c r="H102" s="17"/>
    </row>
    <row r="103" spans="1:8" ht="12.75">
      <c r="A103" s="30" t="s">
        <v>39</v>
      </c>
      <c r="B103" s="31"/>
      <c r="C103" s="32">
        <v>526</v>
      </c>
      <c r="D103" s="32">
        <v>523</v>
      </c>
      <c r="E103" s="33">
        <f t="shared" si="3"/>
        <v>-3</v>
      </c>
      <c r="F103" s="41">
        <f t="shared" si="4"/>
        <v>-0.005703422053231939</v>
      </c>
      <c r="G103" s="21">
        <v>2</v>
      </c>
      <c r="H103" s="18">
        <f>E103-G103</f>
        <v>-5</v>
      </c>
    </row>
    <row r="104" spans="1:8" ht="12.75">
      <c r="A104" s="30" t="s">
        <v>40</v>
      </c>
      <c r="B104" s="31"/>
      <c r="C104" s="32">
        <v>106</v>
      </c>
      <c r="D104" s="32">
        <v>102</v>
      </c>
      <c r="E104" s="33">
        <f t="shared" si="3"/>
        <v>-4</v>
      </c>
      <c r="F104" s="41">
        <f t="shared" si="4"/>
        <v>-0.03773584905660377</v>
      </c>
      <c r="G104" s="21">
        <v>0</v>
      </c>
      <c r="H104" s="18">
        <f>E104-G104</f>
        <v>-4</v>
      </c>
    </row>
    <row r="105" spans="1:8" ht="12.75">
      <c r="A105" s="30" t="s">
        <v>36</v>
      </c>
      <c r="B105" s="31"/>
      <c r="C105" s="32">
        <v>4027</v>
      </c>
      <c r="D105" s="32">
        <v>4077</v>
      </c>
      <c r="E105" s="33">
        <f t="shared" si="3"/>
        <v>50</v>
      </c>
      <c r="F105" s="34">
        <f t="shared" si="4"/>
        <v>0.012416190712689347</v>
      </c>
      <c r="G105" s="21">
        <v>37</v>
      </c>
      <c r="H105" s="18">
        <f>E105-G105</f>
        <v>13</v>
      </c>
    </row>
    <row r="106" spans="1:8" ht="12.75">
      <c r="A106" s="35"/>
      <c r="B106" s="36" t="s">
        <v>81</v>
      </c>
      <c r="C106" s="37">
        <v>2555</v>
      </c>
      <c r="D106" s="37">
        <v>2598</v>
      </c>
      <c r="E106" s="38">
        <f t="shared" si="3"/>
        <v>43</v>
      </c>
      <c r="F106" s="39">
        <f t="shared" si="4"/>
        <v>0.016829745596868884</v>
      </c>
      <c r="G106" s="21"/>
      <c r="H106" s="17"/>
    </row>
    <row r="107" spans="1:8" ht="12.75">
      <c r="A107" s="54"/>
      <c r="B107" s="55" t="s">
        <v>131</v>
      </c>
      <c r="C107" s="55">
        <v>139</v>
      </c>
      <c r="D107" s="55">
        <v>138</v>
      </c>
      <c r="E107" s="38">
        <f t="shared" si="3"/>
        <v>-1</v>
      </c>
      <c r="F107" s="40">
        <f>E107/C107</f>
        <v>-0.007194244604316547</v>
      </c>
      <c r="G107" s="21"/>
      <c r="H107" s="17"/>
    </row>
    <row r="108" spans="1:8" ht="12.75">
      <c r="A108" s="54"/>
      <c r="B108" s="55" t="s">
        <v>132</v>
      </c>
      <c r="C108" s="55">
        <v>103</v>
      </c>
      <c r="D108" s="55">
        <v>115</v>
      </c>
      <c r="E108" s="38">
        <f t="shared" si="3"/>
        <v>12</v>
      </c>
      <c r="F108" s="39">
        <f>E108/C108</f>
        <v>0.11650485436893204</v>
      </c>
      <c r="G108" s="21"/>
      <c r="H108" s="17"/>
    </row>
    <row r="109" spans="1:8" ht="12.75">
      <c r="A109" s="54"/>
      <c r="B109" s="55" t="s">
        <v>82</v>
      </c>
      <c r="C109" s="55">
        <v>180</v>
      </c>
      <c r="D109" s="55">
        <v>183</v>
      </c>
      <c r="E109" s="38">
        <f t="shared" si="3"/>
        <v>3</v>
      </c>
      <c r="F109" s="39">
        <f>E109/C109</f>
        <v>0.016666666666666666</v>
      </c>
      <c r="G109" s="21"/>
      <c r="H109" s="17"/>
    </row>
    <row r="110" spans="1:8" ht="12.75">
      <c r="A110" s="54"/>
      <c r="B110" s="55" t="s">
        <v>83</v>
      </c>
      <c r="C110" s="70">
        <f>C105-SUM(C106:C109)</f>
        <v>1050</v>
      </c>
      <c r="D110" s="70">
        <f>D105-SUM(D106:D109)</f>
        <v>1043</v>
      </c>
      <c r="E110" s="38">
        <f t="shared" si="3"/>
        <v>-7</v>
      </c>
      <c r="F110" s="40">
        <f>E110/C110</f>
        <v>-0.006666666666666667</v>
      </c>
      <c r="G110" s="21"/>
      <c r="H110" s="17"/>
    </row>
    <row r="111" spans="1:8" ht="12.75">
      <c r="A111" s="30" t="s">
        <v>42</v>
      </c>
      <c r="B111" s="31"/>
      <c r="C111" s="32">
        <v>204</v>
      </c>
      <c r="D111" s="32">
        <v>217</v>
      </c>
      <c r="E111" s="33">
        <f>D111-C111</f>
        <v>13</v>
      </c>
      <c r="F111" s="34">
        <f>E111/C111</f>
        <v>0.06372549019607843</v>
      </c>
      <c r="G111" s="21">
        <v>1</v>
      </c>
      <c r="H111" s="18">
        <f>E111-G111</f>
        <v>12</v>
      </c>
    </row>
    <row r="112" spans="1:8" ht="12.75">
      <c r="A112" s="48"/>
      <c r="B112" s="49"/>
      <c r="C112" s="50"/>
      <c r="D112" s="50"/>
      <c r="E112" s="51"/>
      <c r="F112" s="65"/>
      <c r="G112" s="22"/>
      <c r="H112" s="20"/>
    </row>
    <row r="113" spans="1:8" ht="12.75">
      <c r="A113" s="23" t="s">
        <v>186</v>
      </c>
      <c r="B113" s="24"/>
      <c r="C113" s="25">
        <f>C114+C115+C118+C123+C126+C127+C130+C134+C137+C140+C143+C146+C147+C152+C153</f>
        <v>28797</v>
      </c>
      <c r="D113" s="25">
        <f>D114+D115+D118+D123+D126+D127+D130+D134+D137+D140+D143+D146+D147+D152+D153</f>
        <v>29060</v>
      </c>
      <c r="E113" s="26">
        <f>D113-C113</f>
        <v>263</v>
      </c>
      <c r="F113" s="27">
        <f>E113/C113</f>
        <v>0.009132895787755668</v>
      </c>
      <c r="G113" s="61">
        <f>G114+G115+G118+G123+G126+G127+G130+G134+G137+G140+G143+G146+G147+G152+G153</f>
        <v>176</v>
      </c>
      <c r="H113" s="29">
        <f>E113-G113</f>
        <v>87</v>
      </c>
    </row>
    <row r="114" spans="1:8" ht="12.75">
      <c r="A114" s="30" t="s">
        <v>47</v>
      </c>
      <c r="B114" s="31"/>
      <c r="C114" s="32">
        <v>103</v>
      </c>
      <c r="D114" s="32">
        <v>92</v>
      </c>
      <c r="E114" s="33">
        <f aca="true" t="shared" si="5" ref="E114:E119">D114-C114</f>
        <v>-11</v>
      </c>
      <c r="F114" s="41">
        <f aca="true" t="shared" si="6" ref="F114:F119">E114/C114</f>
        <v>-0.10679611650485436</v>
      </c>
      <c r="G114" s="21">
        <v>3</v>
      </c>
      <c r="H114" s="18">
        <f>E114-G114</f>
        <v>-14</v>
      </c>
    </row>
    <row r="115" spans="1:8" ht="12.75">
      <c r="A115" s="30" t="s">
        <v>45</v>
      </c>
      <c r="B115" s="31"/>
      <c r="C115" s="32">
        <v>2188</v>
      </c>
      <c r="D115" s="32">
        <v>2129</v>
      </c>
      <c r="E115" s="62">
        <f t="shared" si="5"/>
        <v>-59</v>
      </c>
      <c r="F115" s="63">
        <f t="shared" si="6"/>
        <v>-0.02696526508226691</v>
      </c>
      <c r="G115" s="21">
        <v>6</v>
      </c>
      <c r="H115" s="18">
        <f>E115-G115</f>
        <v>-65</v>
      </c>
    </row>
    <row r="116" spans="1:8" ht="12.75">
      <c r="A116" s="35"/>
      <c r="B116" s="36" t="s">
        <v>133</v>
      </c>
      <c r="C116" s="71">
        <v>1307</v>
      </c>
      <c r="D116" s="71">
        <v>1282</v>
      </c>
      <c r="E116" s="62">
        <f t="shared" si="5"/>
        <v>-25</v>
      </c>
      <c r="F116" s="63">
        <f t="shared" si="6"/>
        <v>-0.019127773527161437</v>
      </c>
      <c r="G116" s="21"/>
      <c r="H116" s="17"/>
    </row>
    <row r="117" spans="1:8" ht="12.75">
      <c r="A117" s="35"/>
      <c r="B117" s="36" t="s">
        <v>134</v>
      </c>
      <c r="C117" s="37">
        <v>881</v>
      </c>
      <c r="D117" s="37">
        <v>847</v>
      </c>
      <c r="E117" s="62">
        <f t="shared" si="5"/>
        <v>-34</v>
      </c>
      <c r="F117" s="63">
        <f t="shared" si="6"/>
        <v>-0.03859250851305335</v>
      </c>
      <c r="G117" s="21"/>
      <c r="H117" s="17"/>
    </row>
    <row r="118" spans="1:8" ht="12.75">
      <c r="A118" s="30" t="s">
        <v>46</v>
      </c>
      <c r="B118" s="31"/>
      <c r="C118" s="32">
        <v>1951</v>
      </c>
      <c r="D118" s="32">
        <v>1942</v>
      </c>
      <c r="E118" s="33">
        <f t="shared" si="5"/>
        <v>-9</v>
      </c>
      <c r="F118" s="41">
        <f t="shared" si="6"/>
        <v>-0.0046130189646335215</v>
      </c>
      <c r="G118" s="21">
        <v>6</v>
      </c>
      <c r="H118" s="18">
        <f>E118-G118</f>
        <v>-15</v>
      </c>
    </row>
    <row r="119" spans="1:8" ht="12.75">
      <c r="A119" s="35"/>
      <c r="B119" s="36" t="s">
        <v>135</v>
      </c>
      <c r="C119" s="37">
        <v>1414</v>
      </c>
      <c r="D119" s="37">
        <v>1411</v>
      </c>
      <c r="E119" s="38">
        <f t="shared" si="5"/>
        <v>-3</v>
      </c>
      <c r="F119" s="40">
        <f t="shared" si="6"/>
        <v>-0.0021216407355021216</v>
      </c>
      <c r="G119" s="21"/>
      <c r="H119" s="17"/>
    </row>
    <row r="120" spans="1:8" ht="12.75">
      <c r="A120" s="35"/>
      <c r="B120" s="36" t="s">
        <v>136</v>
      </c>
      <c r="C120" s="37">
        <v>132</v>
      </c>
      <c r="D120" s="37">
        <v>138</v>
      </c>
      <c r="E120" s="38">
        <f>D120-C120</f>
        <v>6</v>
      </c>
      <c r="F120" s="39">
        <f>E120/C120</f>
        <v>0.045454545454545456</v>
      </c>
      <c r="G120" s="21"/>
      <c r="H120" s="17"/>
    </row>
    <row r="121" spans="1:8" ht="12.75">
      <c r="A121" s="35"/>
      <c r="B121" s="36" t="s">
        <v>137</v>
      </c>
      <c r="C121" s="37">
        <v>138</v>
      </c>
      <c r="D121" s="37">
        <v>134</v>
      </c>
      <c r="E121" s="38">
        <f>D121-C121</f>
        <v>-4</v>
      </c>
      <c r="F121" s="40">
        <f>E121/C121</f>
        <v>-0.028985507246376812</v>
      </c>
      <c r="G121" s="21"/>
      <c r="H121" s="17"/>
    </row>
    <row r="122" spans="1:8" ht="12.75">
      <c r="A122" s="35"/>
      <c r="B122" s="36" t="s">
        <v>118</v>
      </c>
      <c r="C122" s="37">
        <f>C118-C119-C120-C121</f>
        <v>267</v>
      </c>
      <c r="D122" s="37">
        <f>D118-D119-D120-D121</f>
        <v>259</v>
      </c>
      <c r="E122" s="38">
        <f>D122-C122</f>
        <v>-8</v>
      </c>
      <c r="F122" s="40">
        <f>E122/C122</f>
        <v>-0.0299625468164794</v>
      </c>
      <c r="G122" s="21"/>
      <c r="H122" s="18">
        <f>E122-G122</f>
        <v>-8</v>
      </c>
    </row>
    <row r="123" spans="1:8" ht="12.75">
      <c r="A123" s="30" t="s">
        <v>48</v>
      </c>
      <c r="B123" s="31"/>
      <c r="C123" s="32">
        <v>171</v>
      </c>
      <c r="D123" s="32">
        <v>178</v>
      </c>
      <c r="E123" s="33">
        <f aca="true" t="shared" si="7" ref="E123:E156">D123-C123</f>
        <v>7</v>
      </c>
      <c r="F123" s="34">
        <f aca="true" t="shared" si="8" ref="F123:F147">E123/C123</f>
        <v>0.04093567251461988</v>
      </c>
      <c r="G123" s="21">
        <v>0</v>
      </c>
      <c r="H123" s="18">
        <f>E123-G123</f>
        <v>7</v>
      </c>
    </row>
    <row r="124" spans="1:8" ht="12.75">
      <c r="A124" s="35"/>
      <c r="B124" s="36" t="s">
        <v>138</v>
      </c>
      <c r="C124" s="37">
        <v>43</v>
      </c>
      <c r="D124" s="37">
        <v>44</v>
      </c>
      <c r="E124" s="38">
        <f t="shared" si="7"/>
        <v>1</v>
      </c>
      <c r="F124" s="39">
        <f t="shared" si="8"/>
        <v>0.023255813953488372</v>
      </c>
      <c r="G124" s="21"/>
      <c r="H124" s="17"/>
    </row>
    <row r="125" spans="1:8" ht="12.75">
      <c r="A125" s="35"/>
      <c r="B125" s="36" t="s">
        <v>83</v>
      </c>
      <c r="C125" s="37">
        <f>C123-C124</f>
        <v>128</v>
      </c>
      <c r="D125" s="37">
        <f>D123-D124</f>
        <v>134</v>
      </c>
      <c r="E125" s="38">
        <f t="shared" si="7"/>
        <v>6</v>
      </c>
      <c r="F125" s="39">
        <f t="shared" si="8"/>
        <v>0.046875</v>
      </c>
      <c r="G125" s="21"/>
      <c r="H125" s="17"/>
    </row>
    <row r="126" spans="1:8" ht="12.75">
      <c r="A126" s="30" t="s">
        <v>50</v>
      </c>
      <c r="B126" s="31"/>
      <c r="C126" s="32">
        <v>416</v>
      </c>
      <c r="D126" s="32">
        <v>415</v>
      </c>
      <c r="E126" s="33">
        <f t="shared" si="7"/>
        <v>-1</v>
      </c>
      <c r="F126" s="41">
        <f t="shared" si="8"/>
        <v>-0.002403846153846154</v>
      </c>
      <c r="G126" s="21">
        <v>-2</v>
      </c>
      <c r="H126" s="18">
        <f>E126-G126</f>
        <v>1</v>
      </c>
    </row>
    <row r="127" spans="1:8" ht="12.75">
      <c r="A127" s="30" t="s">
        <v>43</v>
      </c>
      <c r="B127" s="31"/>
      <c r="C127" s="32">
        <v>17253</v>
      </c>
      <c r="D127" s="32">
        <v>17522</v>
      </c>
      <c r="E127" s="33">
        <f t="shared" si="7"/>
        <v>269</v>
      </c>
      <c r="F127" s="34">
        <f t="shared" si="8"/>
        <v>0.015591491334840318</v>
      </c>
      <c r="G127" s="21">
        <v>93</v>
      </c>
      <c r="H127" s="18">
        <f>E127-G127</f>
        <v>176</v>
      </c>
    </row>
    <row r="128" spans="1:8" ht="12.75">
      <c r="A128" s="35"/>
      <c r="B128" s="36" t="s">
        <v>139</v>
      </c>
      <c r="C128" s="37">
        <v>17073</v>
      </c>
      <c r="D128" s="37">
        <v>17336</v>
      </c>
      <c r="E128" s="38">
        <f t="shared" si="7"/>
        <v>263</v>
      </c>
      <c r="F128" s="39">
        <f t="shared" si="8"/>
        <v>0.015404439758683301</v>
      </c>
      <c r="G128" s="21"/>
      <c r="H128" s="17"/>
    </row>
    <row r="129" spans="1:8" ht="12.75">
      <c r="A129" s="35"/>
      <c r="B129" s="36" t="s">
        <v>140</v>
      </c>
      <c r="C129" s="37">
        <v>180</v>
      </c>
      <c r="D129" s="37">
        <v>186</v>
      </c>
      <c r="E129" s="38">
        <f t="shared" si="7"/>
        <v>6</v>
      </c>
      <c r="F129" s="39">
        <f t="shared" si="8"/>
        <v>0.03333333333333333</v>
      </c>
      <c r="G129" s="21"/>
      <c r="H129" s="17"/>
    </row>
    <row r="130" spans="1:8" ht="12.75">
      <c r="A130" s="30" t="s">
        <v>49</v>
      </c>
      <c r="B130" s="31"/>
      <c r="C130" s="32">
        <v>1009</v>
      </c>
      <c r="D130" s="32">
        <v>1040</v>
      </c>
      <c r="E130" s="33">
        <f t="shared" si="7"/>
        <v>31</v>
      </c>
      <c r="F130" s="34">
        <f t="shared" si="8"/>
        <v>0.030723488602576808</v>
      </c>
      <c r="G130" s="21">
        <v>4</v>
      </c>
      <c r="H130" s="18">
        <f>E130-G130</f>
        <v>27</v>
      </c>
    </row>
    <row r="131" spans="1:8" ht="12.75">
      <c r="A131" s="35"/>
      <c r="B131" s="36" t="s">
        <v>141</v>
      </c>
      <c r="C131" s="37">
        <v>47</v>
      </c>
      <c r="D131" s="37">
        <v>52</v>
      </c>
      <c r="E131" s="38">
        <f t="shared" si="7"/>
        <v>5</v>
      </c>
      <c r="F131" s="39">
        <f t="shared" si="8"/>
        <v>0.10638297872340426</v>
      </c>
      <c r="G131" s="21"/>
      <c r="H131" s="17"/>
    </row>
    <row r="132" spans="1:8" ht="12.75">
      <c r="A132" s="54"/>
      <c r="B132" s="55" t="s">
        <v>142</v>
      </c>
      <c r="C132" s="55">
        <v>201</v>
      </c>
      <c r="D132" s="55">
        <v>235</v>
      </c>
      <c r="E132" s="38">
        <f t="shared" si="7"/>
        <v>34</v>
      </c>
      <c r="F132" s="39">
        <f t="shared" si="8"/>
        <v>0.1691542288557214</v>
      </c>
      <c r="G132" s="21"/>
      <c r="H132" s="17"/>
    </row>
    <row r="133" spans="1:8" ht="12.75">
      <c r="A133" s="54"/>
      <c r="B133" s="55" t="s">
        <v>83</v>
      </c>
      <c r="C133" s="70">
        <f>C130-C132-C131</f>
        <v>761</v>
      </c>
      <c r="D133" s="70">
        <f>D130-D132-D131</f>
        <v>753</v>
      </c>
      <c r="E133" s="38">
        <f t="shared" si="7"/>
        <v>-8</v>
      </c>
      <c r="F133" s="40">
        <f t="shared" si="8"/>
        <v>-0.010512483574244415</v>
      </c>
      <c r="G133" s="21"/>
      <c r="H133" s="18">
        <f>E133-G133</f>
        <v>-8</v>
      </c>
    </row>
    <row r="134" spans="1:8" ht="12.75">
      <c r="A134" s="30" t="s">
        <v>51</v>
      </c>
      <c r="B134" s="31"/>
      <c r="C134" s="32">
        <v>385</v>
      </c>
      <c r="D134" s="32">
        <v>396</v>
      </c>
      <c r="E134" s="33">
        <f t="shared" si="7"/>
        <v>11</v>
      </c>
      <c r="F134" s="34">
        <f t="shared" si="8"/>
        <v>0.02857142857142857</v>
      </c>
      <c r="G134" s="21">
        <v>7</v>
      </c>
      <c r="H134" s="18">
        <f>E134-G134</f>
        <v>4</v>
      </c>
    </row>
    <row r="135" spans="1:8" ht="12.75">
      <c r="A135" s="54"/>
      <c r="B135" s="55" t="s">
        <v>143</v>
      </c>
      <c r="C135" s="55">
        <v>230</v>
      </c>
      <c r="D135" s="55">
        <v>239</v>
      </c>
      <c r="E135" s="38">
        <f t="shared" si="7"/>
        <v>9</v>
      </c>
      <c r="F135" s="39">
        <f t="shared" si="8"/>
        <v>0.0391304347826087</v>
      </c>
      <c r="G135" s="21"/>
      <c r="H135" s="18">
        <f>E135-G135</f>
        <v>9</v>
      </c>
    </row>
    <row r="136" spans="1:8" ht="12.75">
      <c r="A136" s="54"/>
      <c r="B136" s="55" t="s">
        <v>83</v>
      </c>
      <c r="C136" s="70">
        <f>C134-C135</f>
        <v>155</v>
      </c>
      <c r="D136" s="70">
        <f>D134-D135</f>
        <v>157</v>
      </c>
      <c r="E136" s="38">
        <f t="shared" si="7"/>
        <v>2</v>
      </c>
      <c r="F136" s="39">
        <f t="shared" si="8"/>
        <v>0.012903225806451613</v>
      </c>
      <c r="G136" s="21"/>
      <c r="H136" s="17"/>
    </row>
    <row r="137" spans="1:8" ht="12.75">
      <c r="A137" s="30" t="s">
        <v>52</v>
      </c>
      <c r="B137" s="31"/>
      <c r="C137" s="32">
        <v>357</v>
      </c>
      <c r="D137" s="32">
        <v>338</v>
      </c>
      <c r="E137" s="62">
        <f t="shared" si="7"/>
        <v>-19</v>
      </c>
      <c r="F137" s="63">
        <f t="shared" si="8"/>
        <v>-0.05322128851540616</v>
      </c>
      <c r="G137" s="21">
        <v>0</v>
      </c>
      <c r="H137" s="18">
        <f>E137-G137</f>
        <v>-19</v>
      </c>
    </row>
    <row r="138" spans="1:8" ht="12.75">
      <c r="A138" s="54"/>
      <c r="B138" s="55" t="s">
        <v>144</v>
      </c>
      <c r="C138" s="55">
        <v>265</v>
      </c>
      <c r="D138" s="55">
        <v>250</v>
      </c>
      <c r="E138" s="62">
        <f t="shared" si="7"/>
        <v>-15</v>
      </c>
      <c r="F138" s="63">
        <f t="shared" si="8"/>
        <v>-0.05660377358490566</v>
      </c>
      <c r="G138" s="21"/>
      <c r="H138" s="17"/>
    </row>
    <row r="139" spans="1:8" ht="12.75">
      <c r="A139" s="54"/>
      <c r="B139" s="55" t="s">
        <v>83</v>
      </c>
      <c r="C139" s="70">
        <f>C137-C138</f>
        <v>92</v>
      </c>
      <c r="D139" s="70">
        <f>D137-D138</f>
        <v>88</v>
      </c>
      <c r="E139" s="38">
        <f t="shared" si="7"/>
        <v>-4</v>
      </c>
      <c r="F139" s="40">
        <f t="shared" si="8"/>
        <v>-0.043478260869565216</v>
      </c>
      <c r="G139" s="21"/>
      <c r="H139" s="17"/>
    </row>
    <row r="140" spans="1:8" ht="12.75">
      <c r="A140" s="30" t="s">
        <v>55</v>
      </c>
      <c r="B140" s="31"/>
      <c r="C140" s="32">
        <f>681+261</f>
        <v>942</v>
      </c>
      <c r="D140" s="32">
        <v>945</v>
      </c>
      <c r="E140" s="33">
        <f t="shared" si="7"/>
        <v>3</v>
      </c>
      <c r="F140" s="34">
        <f t="shared" si="8"/>
        <v>0.0031847133757961785</v>
      </c>
      <c r="G140" s="21">
        <f>-3+6</f>
        <v>3</v>
      </c>
      <c r="H140" s="18">
        <f>E140-G140</f>
        <v>0</v>
      </c>
    </row>
    <row r="141" spans="1:8" ht="12.75">
      <c r="A141" s="54"/>
      <c r="B141" s="55" t="s">
        <v>145</v>
      </c>
      <c r="C141" s="55">
        <v>119</v>
      </c>
      <c r="D141" s="55">
        <v>116</v>
      </c>
      <c r="E141" s="38">
        <f t="shared" si="7"/>
        <v>-3</v>
      </c>
      <c r="F141" s="40">
        <f t="shared" si="8"/>
        <v>-0.025210084033613446</v>
      </c>
      <c r="G141" s="21"/>
      <c r="H141" s="17"/>
    </row>
    <row r="142" spans="1:8" ht="12.75">
      <c r="A142" s="54"/>
      <c r="B142" s="55" t="s">
        <v>83</v>
      </c>
      <c r="C142" s="70">
        <f>C140-C141</f>
        <v>823</v>
      </c>
      <c r="D142" s="70">
        <f>D140-D141</f>
        <v>829</v>
      </c>
      <c r="E142" s="38">
        <f t="shared" si="7"/>
        <v>6</v>
      </c>
      <c r="F142" s="39">
        <f t="shared" si="8"/>
        <v>0.007290400972053463</v>
      </c>
      <c r="G142" s="21"/>
      <c r="H142" s="17"/>
    </row>
    <row r="143" spans="1:8" ht="12.75">
      <c r="A143" s="30" t="s">
        <v>53</v>
      </c>
      <c r="B143" s="31"/>
      <c r="C143" s="32">
        <v>403</v>
      </c>
      <c r="D143" s="32">
        <v>388</v>
      </c>
      <c r="E143" s="62">
        <f t="shared" si="7"/>
        <v>-15</v>
      </c>
      <c r="F143" s="63">
        <f t="shared" si="8"/>
        <v>-0.03722084367245657</v>
      </c>
      <c r="G143" s="21">
        <v>8</v>
      </c>
      <c r="H143" s="18">
        <f>E143-G143</f>
        <v>-23</v>
      </c>
    </row>
    <row r="144" spans="1:8" ht="12.75">
      <c r="A144" s="30"/>
      <c r="B144" s="36" t="s">
        <v>146</v>
      </c>
      <c r="C144" s="37">
        <v>197</v>
      </c>
      <c r="D144" s="37">
        <v>183</v>
      </c>
      <c r="E144" s="62">
        <f t="shared" si="7"/>
        <v>-14</v>
      </c>
      <c r="F144" s="63">
        <f t="shared" si="8"/>
        <v>-0.07106598984771574</v>
      </c>
      <c r="G144" s="21"/>
      <c r="H144" s="17"/>
    </row>
    <row r="145" spans="1:8" ht="12.75">
      <c r="A145" s="30"/>
      <c r="B145" s="36" t="s">
        <v>118</v>
      </c>
      <c r="C145" s="70">
        <f>C143-C144</f>
        <v>206</v>
      </c>
      <c r="D145" s="70">
        <f>D143-D144</f>
        <v>205</v>
      </c>
      <c r="E145" s="38">
        <f t="shared" si="7"/>
        <v>-1</v>
      </c>
      <c r="F145" s="40">
        <f t="shared" si="8"/>
        <v>-0.0048543689320388345</v>
      </c>
      <c r="G145" s="21"/>
      <c r="H145" s="17"/>
    </row>
    <row r="146" spans="1:8" ht="12.75">
      <c r="A146" s="30" t="s">
        <v>54</v>
      </c>
      <c r="B146" s="31"/>
      <c r="C146" s="32">
        <v>60</v>
      </c>
      <c r="D146" s="32">
        <v>58</v>
      </c>
      <c r="E146" s="33">
        <f t="shared" si="7"/>
        <v>-2</v>
      </c>
      <c r="F146" s="41">
        <f t="shared" si="8"/>
        <v>-0.03333333333333333</v>
      </c>
      <c r="G146" s="21">
        <v>0</v>
      </c>
      <c r="H146" s="18">
        <f>E146-G146</f>
        <v>-2</v>
      </c>
    </row>
    <row r="147" spans="1:8" ht="12.75">
      <c r="A147" s="30" t="s">
        <v>44</v>
      </c>
      <c r="B147" s="31"/>
      <c r="C147" s="32">
        <v>2970</v>
      </c>
      <c r="D147" s="32">
        <v>2998</v>
      </c>
      <c r="E147" s="33">
        <f t="shared" si="7"/>
        <v>28</v>
      </c>
      <c r="F147" s="34">
        <f t="shared" si="8"/>
        <v>0.009427609427609427</v>
      </c>
      <c r="G147" s="21">
        <v>23</v>
      </c>
      <c r="H147" s="18">
        <f>E147-G147</f>
        <v>5</v>
      </c>
    </row>
    <row r="148" spans="1:8" ht="12.75">
      <c r="A148" s="54"/>
      <c r="B148" s="55" t="s">
        <v>147</v>
      </c>
      <c r="C148" s="55">
        <v>2253</v>
      </c>
      <c r="D148" s="55">
        <v>2278</v>
      </c>
      <c r="E148" s="38">
        <f t="shared" si="7"/>
        <v>25</v>
      </c>
      <c r="F148" s="39">
        <f>E148/C148</f>
        <v>0.011096316023080338</v>
      </c>
      <c r="G148" s="21"/>
      <c r="H148" s="17"/>
    </row>
    <row r="149" spans="1:8" ht="12.75">
      <c r="A149" s="54"/>
      <c r="B149" s="55" t="s">
        <v>148</v>
      </c>
      <c r="C149" s="55">
        <v>125</v>
      </c>
      <c r="D149" s="55">
        <v>135</v>
      </c>
      <c r="E149" s="38">
        <f t="shared" si="7"/>
        <v>10</v>
      </c>
      <c r="F149" s="39">
        <f>E149/C149</f>
        <v>0.08</v>
      </c>
      <c r="G149" s="21"/>
      <c r="H149" s="17"/>
    </row>
    <row r="150" spans="1:8" ht="12.75">
      <c r="A150" s="54"/>
      <c r="B150" s="55" t="s">
        <v>149</v>
      </c>
      <c r="C150" s="55">
        <v>224</v>
      </c>
      <c r="D150" s="55">
        <v>223</v>
      </c>
      <c r="E150" s="38">
        <f t="shared" si="7"/>
        <v>-1</v>
      </c>
      <c r="F150" s="40">
        <f>E150/C150</f>
        <v>-0.004464285714285714</v>
      </c>
      <c r="G150" s="21"/>
      <c r="H150" s="17"/>
    </row>
    <row r="151" spans="1:8" ht="12.75">
      <c r="A151" s="54"/>
      <c r="B151" s="55" t="s">
        <v>83</v>
      </c>
      <c r="C151" s="70">
        <f>C147-C148-C149-C150</f>
        <v>368</v>
      </c>
      <c r="D151" s="70">
        <f>D147-D148-D149-D150</f>
        <v>362</v>
      </c>
      <c r="E151" s="38">
        <f t="shared" si="7"/>
        <v>-6</v>
      </c>
      <c r="F151" s="40">
        <f>E151/C151</f>
        <v>-0.016304347826086956</v>
      </c>
      <c r="G151" s="21"/>
      <c r="H151" s="17"/>
    </row>
    <row r="152" spans="1:8" ht="12.75">
      <c r="A152" s="30" t="s">
        <v>56</v>
      </c>
      <c r="B152" s="31"/>
      <c r="C152" s="32">
        <v>110</v>
      </c>
      <c r="D152" s="32">
        <v>108</v>
      </c>
      <c r="E152" s="33">
        <f t="shared" si="7"/>
        <v>-2</v>
      </c>
      <c r="F152" s="41">
        <f>E152/C152</f>
        <v>-0.01818181818181818</v>
      </c>
      <c r="G152" s="21">
        <v>0</v>
      </c>
      <c r="H152" s="18">
        <f>E152-G152</f>
        <v>-2</v>
      </c>
    </row>
    <row r="153" spans="1:8" ht="12.75">
      <c r="A153" s="30" t="s">
        <v>57</v>
      </c>
      <c r="B153" s="31"/>
      <c r="C153" s="32">
        <v>479</v>
      </c>
      <c r="D153" s="32">
        <v>511</v>
      </c>
      <c r="E153" s="33">
        <f t="shared" si="7"/>
        <v>32</v>
      </c>
      <c r="F153" s="34">
        <f>E153/C153</f>
        <v>0.06680584551148225</v>
      </c>
      <c r="G153" s="21">
        <v>25</v>
      </c>
      <c r="H153" s="18">
        <f>E153-G153</f>
        <v>7</v>
      </c>
    </row>
    <row r="154" spans="1:8" ht="12.75">
      <c r="A154" s="54"/>
      <c r="B154" s="55" t="s">
        <v>150</v>
      </c>
      <c r="C154" s="55">
        <v>354</v>
      </c>
      <c r="D154" s="55">
        <v>375</v>
      </c>
      <c r="E154" s="38">
        <f t="shared" si="7"/>
        <v>21</v>
      </c>
      <c r="F154" s="39">
        <f>E154/C154</f>
        <v>0.059322033898305086</v>
      </c>
      <c r="G154" s="21"/>
      <c r="H154" s="17"/>
    </row>
    <row r="155" spans="1:8" ht="12.75">
      <c r="A155" s="54"/>
      <c r="B155" s="55" t="s">
        <v>151</v>
      </c>
      <c r="C155" s="55">
        <v>74</v>
      </c>
      <c r="D155" s="55">
        <v>81</v>
      </c>
      <c r="E155" s="38">
        <f t="shared" si="7"/>
        <v>7</v>
      </c>
      <c r="F155" s="39">
        <f>E155/C155</f>
        <v>0.0945945945945946</v>
      </c>
      <c r="G155" s="21"/>
      <c r="H155" s="17"/>
    </row>
    <row r="156" spans="1:8" ht="12.75">
      <c r="A156" s="30"/>
      <c r="B156" s="36" t="s">
        <v>83</v>
      </c>
      <c r="C156" s="37">
        <f>C153-C154-C155</f>
        <v>51</v>
      </c>
      <c r="D156" s="37">
        <f>D153-D154-D155</f>
        <v>55</v>
      </c>
      <c r="E156" s="38">
        <f t="shared" si="7"/>
        <v>4</v>
      </c>
      <c r="F156" s="39">
        <f>E156/C156</f>
        <v>0.0784313725490196</v>
      </c>
      <c r="G156" s="21"/>
      <c r="H156" s="17"/>
    </row>
    <row r="157" spans="1:8" ht="12.75">
      <c r="A157" s="42"/>
      <c r="B157" s="43"/>
      <c r="C157" s="44"/>
      <c r="D157" s="44"/>
      <c r="E157" s="45"/>
      <c r="F157" s="46"/>
      <c r="G157" s="22"/>
      <c r="H157" s="20"/>
    </row>
    <row r="158" spans="1:8" ht="12.75">
      <c r="A158" s="23" t="s">
        <v>187</v>
      </c>
      <c r="B158" s="60"/>
      <c r="C158" s="25">
        <f>C159+C162+C165+C166+C167+C172+C179+C182+C185</f>
        <v>13901</v>
      </c>
      <c r="D158" s="25">
        <f>D159+D162+D165+D166+D167+D172+D179+D182+D185</f>
        <v>12882</v>
      </c>
      <c r="E158" s="26">
        <f>D158-C158</f>
        <v>-1019</v>
      </c>
      <c r="F158" s="72">
        <f>E158/C158</f>
        <v>-0.07330407884324869</v>
      </c>
      <c r="G158" s="80">
        <f>G159+G162+G165+G166+G167+G172+G179+G182+G185</f>
        <v>-1022</v>
      </c>
      <c r="H158" s="29">
        <f>E158-G158</f>
        <v>3</v>
      </c>
    </row>
    <row r="159" spans="1:8" ht="12.75">
      <c r="A159" s="30" t="s">
        <v>60</v>
      </c>
      <c r="B159" s="31"/>
      <c r="C159" s="32">
        <v>701</v>
      </c>
      <c r="D159" s="32">
        <v>674</v>
      </c>
      <c r="E159" s="62">
        <f aca="true" t="shared" si="9" ref="E159:E176">D159-C159</f>
        <v>-27</v>
      </c>
      <c r="F159" s="63">
        <f>E159/C159</f>
        <v>-0.03851640513552068</v>
      </c>
      <c r="G159" s="21">
        <v>-1</v>
      </c>
      <c r="H159" s="18">
        <f>E159-G159</f>
        <v>-26</v>
      </c>
    </row>
    <row r="160" spans="1:8" ht="12.75">
      <c r="A160" s="35"/>
      <c r="B160" s="36" t="s">
        <v>152</v>
      </c>
      <c r="C160" s="37">
        <v>559</v>
      </c>
      <c r="D160" s="37">
        <v>534</v>
      </c>
      <c r="E160" s="62">
        <f t="shared" si="9"/>
        <v>-25</v>
      </c>
      <c r="F160" s="63">
        <f>E160/C160</f>
        <v>-0.044722719141323794</v>
      </c>
      <c r="G160" s="21"/>
      <c r="H160" s="17"/>
    </row>
    <row r="161" spans="1:8" ht="12.75">
      <c r="A161" s="35"/>
      <c r="B161" s="36" t="s">
        <v>83</v>
      </c>
      <c r="C161" s="37">
        <f>C159-C160</f>
        <v>142</v>
      </c>
      <c r="D161" s="37">
        <f>D159-D160</f>
        <v>140</v>
      </c>
      <c r="E161" s="38">
        <f t="shared" si="9"/>
        <v>-2</v>
      </c>
      <c r="F161" s="40">
        <f>E161/C161</f>
        <v>-0.014084507042253521</v>
      </c>
      <c r="G161" s="21"/>
      <c r="H161" s="17"/>
    </row>
    <row r="162" spans="1:8" ht="12.75">
      <c r="A162" s="30" t="s">
        <v>62</v>
      </c>
      <c r="B162" s="31"/>
      <c r="C162" s="32">
        <v>146</v>
      </c>
      <c r="D162" s="32">
        <v>142</v>
      </c>
      <c r="E162" s="33">
        <f t="shared" si="9"/>
        <v>-4</v>
      </c>
      <c r="F162" s="41">
        <f>E162/C162</f>
        <v>-0.0273972602739726</v>
      </c>
      <c r="G162" s="21">
        <v>-1</v>
      </c>
      <c r="H162" s="18">
        <f>E162-G162</f>
        <v>-3</v>
      </c>
    </row>
    <row r="163" spans="1:8" ht="12.75">
      <c r="A163" s="35"/>
      <c r="B163" s="36" t="s">
        <v>153</v>
      </c>
      <c r="C163" s="37">
        <v>100</v>
      </c>
      <c r="D163" s="37">
        <v>93</v>
      </c>
      <c r="E163" s="38">
        <f t="shared" si="9"/>
        <v>-7</v>
      </c>
      <c r="F163" s="40">
        <f>E163/C163</f>
        <v>-0.07</v>
      </c>
      <c r="G163" s="21"/>
      <c r="H163" s="17"/>
    </row>
    <row r="164" spans="1:8" ht="12.75">
      <c r="A164" s="35"/>
      <c r="B164" s="36" t="s">
        <v>83</v>
      </c>
      <c r="C164" s="37">
        <f>C162-C163</f>
        <v>46</v>
      </c>
      <c r="D164" s="37">
        <f>D162-D163</f>
        <v>49</v>
      </c>
      <c r="E164" s="38">
        <f t="shared" si="9"/>
        <v>3</v>
      </c>
      <c r="F164" s="39">
        <f>E164/C164</f>
        <v>0.06521739130434782</v>
      </c>
      <c r="G164" s="21"/>
      <c r="H164" s="17"/>
    </row>
    <row r="165" spans="1:8" ht="12.75">
      <c r="A165" s="30" t="s">
        <v>58</v>
      </c>
      <c r="B165" s="31"/>
      <c r="C165" s="32">
        <v>716</v>
      </c>
      <c r="D165" s="32">
        <v>717</v>
      </c>
      <c r="E165" s="33">
        <f t="shared" si="9"/>
        <v>1</v>
      </c>
      <c r="F165" s="34">
        <f>E165/C165</f>
        <v>0.0013966480446927375</v>
      </c>
      <c r="G165" s="21">
        <v>10</v>
      </c>
      <c r="H165" s="18">
        <f>E165-G165</f>
        <v>-9</v>
      </c>
    </row>
    <row r="166" spans="1:8" ht="15">
      <c r="A166" s="30" t="s">
        <v>61</v>
      </c>
      <c r="B166" s="31"/>
      <c r="C166" s="32">
        <v>366</v>
      </c>
      <c r="D166" s="32">
        <v>143</v>
      </c>
      <c r="E166" s="73">
        <f t="shared" si="9"/>
        <v>-223</v>
      </c>
      <c r="F166" s="74">
        <f>E166/C166</f>
        <v>-0.6092896174863388</v>
      </c>
      <c r="G166" s="21">
        <v>-222</v>
      </c>
      <c r="H166" s="18">
        <f>E166-G166</f>
        <v>-1</v>
      </c>
    </row>
    <row r="167" spans="1:8" ht="15">
      <c r="A167" s="30" t="s">
        <v>65</v>
      </c>
      <c r="B167" s="31"/>
      <c r="C167" s="32">
        <v>4073</v>
      </c>
      <c r="D167" s="32">
        <v>3707</v>
      </c>
      <c r="E167" s="73">
        <f t="shared" si="9"/>
        <v>-366</v>
      </c>
      <c r="F167" s="74">
        <f>E167/C167</f>
        <v>-0.08986005401424012</v>
      </c>
      <c r="G167" s="21">
        <v>-375</v>
      </c>
      <c r="H167" s="18">
        <f>E167-G167</f>
        <v>9</v>
      </c>
    </row>
    <row r="168" spans="1:8" ht="12.75">
      <c r="A168" s="30"/>
      <c r="B168" s="36" t="s">
        <v>154</v>
      </c>
      <c r="C168" s="37">
        <v>2226</v>
      </c>
      <c r="D168" s="37">
        <v>2261</v>
      </c>
      <c r="E168" s="38">
        <f t="shared" si="9"/>
        <v>35</v>
      </c>
      <c r="F168" s="39">
        <f>E168/C168</f>
        <v>0.015723270440251572</v>
      </c>
      <c r="G168" s="21"/>
      <c r="H168" s="19"/>
    </row>
    <row r="169" spans="1:8" ht="12.75">
      <c r="A169" s="54"/>
      <c r="B169" s="55" t="s">
        <v>155</v>
      </c>
      <c r="C169" s="55">
        <v>50</v>
      </c>
      <c r="D169" s="55">
        <v>44</v>
      </c>
      <c r="E169" s="38">
        <f t="shared" si="9"/>
        <v>-6</v>
      </c>
      <c r="F169" s="40">
        <f>E169/C169</f>
        <v>-0.12</v>
      </c>
      <c r="G169" s="21"/>
      <c r="H169" s="19"/>
    </row>
    <row r="170" spans="1:8" ht="12.75">
      <c r="A170" s="54"/>
      <c r="B170" s="55" t="s">
        <v>156</v>
      </c>
      <c r="C170" s="55">
        <v>35</v>
      </c>
      <c r="D170" s="55">
        <v>33</v>
      </c>
      <c r="E170" s="38">
        <f t="shared" si="9"/>
        <v>-2</v>
      </c>
      <c r="F170" s="40">
        <f>E170/C170</f>
        <v>-0.05714285714285714</v>
      </c>
      <c r="G170" s="21"/>
      <c r="H170" s="19"/>
    </row>
    <row r="171" spans="1:10" ht="15">
      <c r="A171" s="54"/>
      <c r="B171" s="55" t="s">
        <v>83</v>
      </c>
      <c r="C171" s="70">
        <f>C167-C168-C169-C170</f>
        <v>1762</v>
      </c>
      <c r="D171" s="70">
        <f>D167-D168-D169-D170</f>
        <v>1369</v>
      </c>
      <c r="E171" s="73">
        <f t="shared" si="9"/>
        <v>-393</v>
      </c>
      <c r="F171" s="74">
        <f>E171/C171</f>
        <v>-0.22304199772985245</v>
      </c>
      <c r="G171" s="21"/>
      <c r="H171" s="19"/>
      <c r="J171" s="1">
        <v>96</v>
      </c>
    </row>
    <row r="172" spans="1:10" ht="15">
      <c r="A172" s="30" t="s">
        <v>59</v>
      </c>
      <c r="B172" s="31"/>
      <c r="C172" s="32">
        <v>5111</v>
      </c>
      <c r="D172" s="32">
        <v>4736</v>
      </c>
      <c r="E172" s="73">
        <f t="shared" si="9"/>
        <v>-375</v>
      </c>
      <c r="F172" s="74">
        <f>E172/C172</f>
        <v>-0.07337116024261398</v>
      </c>
      <c r="G172" s="21">
        <v>-463</v>
      </c>
      <c r="H172" s="18">
        <f>E172-G172</f>
        <v>88</v>
      </c>
      <c r="J172" s="6">
        <f>G172+G167+G166</f>
        <v>-1060</v>
      </c>
    </row>
    <row r="173" spans="1:10" ht="12.75">
      <c r="A173" s="30"/>
      <c r="B173" s="36" t="s">
        <v>157</v>
      </c>
      <c r="C173" s="37">
        <v>1432</v>
      </c>
      <c r="D173" s="37">
        <v>1459</v>
      </c>
      <c r="E173" s="38">
        <f t="shared" si="9"/>
        <v>27</v>
      </c>
      <c r="F173" s="39">
        <f>E173/C173</f>
        <v>0.018854748603351956</v>
      </c>
      <c r="G173" s="21"/>
      <c r="H173" s="17"/>
      <c r="J173" s="2"/>
    </row>
    <row r="174" spans="1:8" ht="12.75">
      <c r="A174" s="30"/>
      <c r="B174" s="36" t="s">
        <v>158</v>
      </c>
      <c r="C174" s="37">
        <v>1095</v>
      </c>
      <c r="D174" s="37">
        <v>1086</v>
      </c>
      <c r="E174" s="38">
        <f t="shared" si="9"/>
        <v>-9</v>
      </c>
      <c r="F174" s="40">
        <f>E174/C174</f>
        <v>-0.00821917808219178</v>
      </c>
      <c r="G174" s="21"/>
      <c r="H174" s="17"/>
    </row>
    <row r="175" spans="1:8" ht="15">
      <c r="A175" s="30"/>
      <c r="B175" s="36" t="s">
        <v>159</v>
      </c>
      <c r="C175" s="37">
        <v>1529</v>
      </c>
      <c r="D175" s="37">
        <v>1107</v>
      </c>
      <c r="E175" s="73">
        <f t="shared" si="9"/>
        <v>-422</v>
      </c>
      <c r="F175" s="74">
        <f>E175/C175</f>
        <v>-0.275997383911053</v>
      </c>
      <c r="G175" s="21"/>
      <c r="H175" s="17"/>
    </row>
    <row r="176" spans="1:8" ht="12.75">
      <c r="A176" s="30"/>
      <c r="B176" s="36" t="s">
        <v>160</v>
      </c>
      <c r="C176" s="37">
        <v>674</v>
      </c>
      <c r="D176" s="37">
        <v>697</v>
      </c>
      <c r="E176" s="38">
        <f t="shared" si="9"/>
        <v>23</v>
      </c>
      <c r="F176" s="39">
        <f>E176/C176</f>
        <v>0.03412462908011869</v>
      </c>
      <c r="G176" s="21"/>
      <c r="H176" s="17"/>
    </row>
    <row r="177" spans="1:8" ht="12.75">
      <c r="A177" s="30"/>
      <c r="B177" s="36" t="s">
        <v>161</v>
      </c>
      <c r="C177" s="37">
        <v>230</v>
      </c>
      <c r="D177" s="37">
        <v>233</v>
      </c>
      <c r="E177" s="38">
        <f>D177-C177</f>
        <v>3</v>
      </c>
      <c r="F177" s="39">
        <f>E177/C177</f>
        <v>0.013043478260869565</v>
      </c>
      <c r="G177" s="21"/>
      <c r="H177" s="17"/>
    </row>
    <row r="178" spans="1:8" ht="12.75">
      <c r="A178" s="30"/>
      <c r="B178" s="36" t="s">
        <v>83</v>
      </c>
      <c r="C178" s="37">
        <f>C172-SUM(C173:C177)</f>
        <v>151</v>
      </c>
      <c r="D178" s="37">
        <f>D172-SUM(D173:D177)</f>
        <v>154</v>
      </c>
      <c r="E178" s="38">
        <f>D178-C178</f>
        <v>3</v>
      </c>
      <c r="F178" s="39">
        <f>E178/C178</f>
        <v>0.019867549668874173</v>
      </c>
      <c r="G178" s="21"/>
      <c r="H178" s="17"/>
    </row>
    <row r="179" spans="1:8" ht="15">
      <c r="A179" s="30" t="s">
        <v>63</v>
      </c>
      <c r="B179" s="31"/>
      <c r="C179" s="32">
        <v>218</v>
      </c>
      <c r="D179" s="32">
        <v>197</v>
      </c>
      <c r="E179" s="73">
        <f>D179-C179</f>
        <v>-21</v>
      </c>
      <c r="F179" s="74">
        <f>E179/C179</f>
        <v>-0.0963302752293578</v>
      </c>
      <c r="G179" s="21">
        <v>-12</v>
      </c>
      <c r="H179" s="18">
        <f>E179-G179</f>
        <v>-9</v>
      </c>
    </row>
    <row r="180" spans="1:8" ht="15">
      <c r="A180" s="30"/>
      <c r="B180" s="36" t="s">
        <v>162</v>
      </c>
      <c r="C180" s="37">
        <v>153</v>
      </c>
      <c r="D180" s="37">
        <v>129</v>
      </c>
      <c r="E180" s="73">
        <f>D180-C180</f>
        <v>-24</v>
      </c>
      <c r="F180" s="74">
        <f>E180/C180</f>
        <v>-0.1568627450980392</v>
      </c>
      <c r="G180" s="21"/>
      <c r="H180" s="17"/>
    </row>
    <row r="181" spans="1:8" ht="12.75">
      <c r="A181" s="30"/>
      <c r="B181" s="36" t="s">
        <v>83</v>
      </c>
      <c r="C181" s="37">
        <f>C179-C180</f>
        <v>65</v>
      </c>
      <c r="D181" s="37">
        <f>D179-D180</f>
        <v>68</v>
      </c>
      <c r="E181" s="38">
        <f>D181-C181</f>
        <v>3</v>
      </c>
      <c r="F181" s="39">
        <f>E181/C181</f>
        <v>0.046153846153846156</v>
      </c>
      <c r="G181" s="21"/>
      <c r="H181" s="17"/>
    </row>
    <row r="182" spans="1:8" ht="12.75">
      <c r="A182" s="30" t="s">
        <v>64</v>
      </c>
      <c r="B182" s="31"/>
      <c r="C182" s="32">
        <v>450</v>
      </c>
      <c r="D182" s="32">
        <v>456</v>
      </c>
      <c r="E182" s="33">
        <f>D182-C182</f>
        <v>6</v>
      </c>
      <c r="F182" s="34">
        <f>E182/C182</f>
        <v>0.013333333333333334</v>
      </c>
      <c r="G182" s="21">
        <v>16</v>
      </c>
      <c r="H182" s="18">
        <f>E182-G182</f>
        <v>-10</v>
      </c>
    </row>
    <row r="183" spans="1:8" ht="12.75">
      <c r="A183" s="35"/>
      <c r="B183" s="36" t="s">
        <v>163</v>
      </c>
      <c r="C183" s="37">
        <v>354</v>
      </c>
      <c r="D183" s="37">
        <v>361</v>
      </c>
      <c r="E183" s="38">
        <f>D183-C183</f>
        <v>7</v>
      </c>
      <c r="F183" s="39">
        <f>E183/C183</f>
        <v>0.01977401129943503</v>
      </c>
      <c r="G183" s="21"/>
      <c r="H183" s="17"/>
    </row>
    <row r="184" spans="1:8" ht="12.75">
      <c r="A184" s="54"/>
      <c r="B184" s="55" t="s">
        <v>83</v>
      </c>
      <c r="C184" s="70">
        <f>C182-C183</f>
        <v>96</v>
      </c>
      <c r="D184" s="70">
        <f>D182-D183</f>
        <v>95</v>
      </c>
      <c r="E184" s="38">
        <f>D184-C184</f>
        <v>-1</v>
      </c>
      <c r="F184" s="40">
        <f>E184/C184</f>
        <v>-0.010416666666666666</v>
      </c>
      <c r="G184" s="21"/>
      <c r="H184" s="17"/>
    </row>
    <row r="185" spans="1:8" ht="12.75">
      <c r="A185" s="30" t="s">
        <v>66</v>
      </c>
      <c r="B185" s="31"/>
      <c r="C185" s="32">
        <v>2120</v>
      </c>
      <c r="D185" s="32">
        <v>2110</v>
      </c>
      <c r="E185" s="33">
        <f>D185-C185</f>
        <v>-10</v>
      </c>
      <c r="F185" s="41">
        <f>E185/C185</f>
        <v>-0.0047169811320754715</v>
      </c>
      <c r="G185" s="21">
        <v>26</v>
      </c>
      <c r="H185" s="18">
        <f>E185-G185</f>
        <v>-36</v>
      </c>
    </row>
    <row r="186" spans="1:8" ht="12.75">
      <c r="A186" s="30"/>
      <c r="B186" s="36" t="s">
        <v>164</v>
      </c>
      <c r="C186" s="37">
        <v>1631</v>
      </c>
      <c r="D186" s="37">
        <v>1633</v>
      </c>
      <c r="E186" s="38">
        <f>D186-C186</f>
        <v>2</v>
      </c>
      <c r="F186" s="39">
        <f>E186/C186</f>
        <v>0.001226241569589209</v>
      </c>
      <c r="G186" s="21"/>
      <c r="H186" s="17"/>
    </row>
    <row r="187" spans="1:8" ht="12.75">
      <c r="A187" s="30"/>
      <c r="B187" s="36" t="s">
        <v>165</v>
      </c>
      <c r="C187" s="37">
        <v>74</v>
      </c>
      <c r="D187" s="37">
        <v>73</v>
      </c>
      <c r="E187" s="38">
        <f>D187-C187</f>
        <v>-1</v>
      </c>
      <c r="F187" s="40">
        <f>E187/C187</f>
        <v>-0.013513513513513514</v>
      </c>
      <c r="G187" s="21"/>
      <c r="H187" s="17"/>
    </row>
    <row r="188" spans="1:8" ht="12.75">
      <c r="A188" s="30"/>
      <c r="B188" s="36" t="s">
        <v>83</v>
      </c>
      <c r="C188" s="37">
        <f>C185-C186-C187</f>
        <v>415</v>
      </c>
      <c r="D188" s="37">
        <f>D185-D186-D187</f>
        <v>404</v>
      </c>
      <c r="E188" s="38">
        <f>D188-C188</f>
        <v>-11</v>
      </c>
      <c r="F188" s="40">
        <f>E188/C188</f>
        <v>-0.02650602409638554</v>
      </c>
      <c r="G188" s="21"/>
      <c r="H188" s="17"/>
    </row>
    <row r="189" spans="1:8" ht="12.75">
      <c r="A189" s="48"/>
      <c r="B189" s="49"/>
      <c r="C189" s="50"/>
      <c r="D189" s="50"/>
      <c r="E189" s="51"/>
      <c r="F189" s="65"/>
      <c r="G189" s="22"/>
      <c r="H189" s="20"/>
    </row>
    <row r="190" spans="1:8" ht="12.75">
      <c r="A190" s="23" t="s">
        <v>188</v>
      </c>
      <c r="B190" s="60"/>
      <c r="C190" s="25">
        <f>C191+C194+C197+C198+C202+C206+C207+C208+C211+C216+C219+C220+C225+C226</f>
        <v>23478</v>
      </c>
      <c r="D190" s="25">
        <f>D191+D194+D197+D198+D202+D206+D207+D208+D211+D216+D219+D220+D225+D226</f>
        <v>24176</v>
      </c>
      <c r="E190" s="26">
        <f>D190-C190</f>
        <v>698</v>
      </c>
      <c r="F190" s="27">
        <f>E190/C190</f>
        <v>0.029729959962518104</v>
      </c>
      <c r="G190" s="61">
        <f>G191+G194+G197+G198+G202+G206+G207+G208+G211+G216+G219+G220+G225+G226</f>
        <v>385</v>
      </c>
      <c r="H190" s="29">
        <f>E190-G190</f>
        <v>313</v>
      </c>
    </row>
    <row r="191" spans="1:8" ht="12.75">
      <c r="A191" s="30" t="s">
        <v>70</v>
      </c>
      <c r="B191" s="31"/>
      <c r="C191" s="32">
        <v>466</v>
      </c>
      <c r="D191" s="32">
        <v>467</v>
      </c>
      <c r="E191" s="33">
        <f>D191-C191</f>
        <v>1</v>
      </c>
      <c r="F191" s="34">
        <f>E191/C191</f>
        <v>0.002145922746781116</v>
      </c>
      <c r="G191" s="21">
        <v>5</v>
      </c>
      <c r="H191" s="18">
        <f>E191-G191</f>
        <v>-4</v>
      </c>
    </row>
    <row r="192" spans="1:8" ht="12.75">
      <c r="A192" s="35"/>
      <c r="B192" s="36" t="s">
        <v>166</v>
      </c>
      <c r="C192" s="37">
        <v>114</v>
      </c>
      <c r="D192" s="37">
        <v>120</v>
      </c>
      <c r="E192" s="38">
        <f>D192-C192</f>
        <v>6</v>
      </c>
      <c r="F192" s="39">
        <f>E192/C192</f>
        <v>0.05263157894736842</v>
      </c>
      <c r="G192" s="21"/>
      <c r="H192" s="17"/>
    </row>
    <row r="193" spans="1:8" ht="12.75">
      <c r="A193" s="35"/>
      <c r="B193" s="36" t="s">
        <v>83</v>
      </c>
      <c r="C193" s="37">
        <f>C191-C192</f>
        <v>352</v>
      </c>
      <c r="D193" s="37">
        <f>D191-D192</f>
        <v>347</v>
      </c>
      <c r="E193" s="38">
        <f>D193-C193</f>
        <v>-5</v>
      </c>
      <c r="F193" s="40">
        <f>E193/C193</f>
        <v>-0.014204545454545454</v>
      </c>
      <c r="G193" s="21"/>
      <c r="H193" s="17"/>
    </row>
    <row r="194" spans="1:8" ht="12.75">
      <c r="A194" s="30" t="s">
        <v>69</v>
      </c>
      <c r="B194" s="31"/>
      <c r="C194" s="32">
        <v>488</v>
      </c>
      <c r="D194" s="32">
        <v>487</v>
      </c>
      <c r="E194" s="33">
        <f>D194-C194</f>
        <v>-1</v>
      </c>
      <c r="F194" s="41">
        <f>E194/C194</f>
        <v>-0.0020491803278688526</v>
      </c>
      <c r="G194" s="21">
        <v>5</v>
      </c>
      <c r="H194" s="18">
        <f>E194-G194</f>
        <v>-6</v>
      </c>
    </row>
    <row r="195" spans="1:8" ht="12.75">
      <c r="A195" s="35"/>
      <c r="B195" s="36" t="s">
        <v>167</v>
      </c>
      <c r="C195" s="37">
        <v>279</v>
      </c>
      <c r="D195" s="37">
        <v>297</v>
      </c>
      <c r="E195" s="38">
        <f>D195-C195</f>
        <v>18</v>
      </c>
      <c r="F195" s="39">
        <f>E195/C195</f>
        <v>0.06451612903225806</v>
      </c>
      <c r="G195" s="21"/>
      <c r="H195" s="17"/>
    </row>
    <row r="196" spans="1:8" ht="15">
      <c r="A196" s="35"/>
      <c r="B196" s="36" t="s">
        <v>83</v>
      </c>
      <c r="C196" s="37">
        <f>C194-C195</f>
        <v>209</v>
      </c>
      <c r="D196" s="37">
        <f>D194-D195</f>
        <v>190</v>
      </c>
      <c r="E196" s="73">
        <f>D196-C196</f>
        <v>-19</v>
      </c>
      <c r="F196" s="74">
        <f>E196/C196</f>
        <v>-0.09090909090909091</v>
      </c>
      <c r="G196" s="21"/>
      <c r="H196" s="17"/>
    </row>
    <row r="197" spans="1:8" ht="12.75">
      <c r="A197" s="30" t="s">
        <v>67</v>
      </c>
      <c r="B197" s="31"/>
      <c r="C197" s="32">
        <v>4040</v>
      </c>
      <c r="D197" s="32">
        <v>4090</v>
      </c>
      <c r="E197" s="33">
        <f aca="true" t="shared" si="10" ref="E197:E205">D197-C197</f>
        <v>50</v>
      </c>
      <c r="F197" s="34">
        <f aca="true" t="shared" si="11" ref="F197:F205">E197/C197</f>
        <v>0.012376237623762377</v>
      </c>
      <c r="G197" s="21">
        <v>49</v>
      </c>
      <c r="H197" s="18">
        <f>E197-G197</f>
        <v>1</v>
      </c>
    </row>
    <row r="198" spans="1:8" ht="12.75">
      <c r="A198" s="30" t="s">
        <v>72</v>
      </c>
      <c r="B198" s="31"/>
      <c r="C198" s="32">
        <v>1741</v>
      </c>
      <c r="D198" s="32">
        <v>1762</v>
      </c>
      <c r="E198" s="33">
        <f t="shared" si="10"/>
        <v>21</v>
      </c>
      <c r="F198" s="34">
        <f t="shared" si="11"/>
        <v>0.012062033314187249</v>
      </c>
      <c r="G198" s="21">
        <v>35</v>
      </c>
      <c r="H198" s="18">
        <f>E198-G198</f>
        <v>-14</v>
      </c>
    </row>
    <row r="199" spans="1:8" ht="12.75">
      <c r="A199" s="54"/>
      <c r="B199" s="55" t="s">
        <v>168</v>
      </c>
      <c r="C199" s="55">
        <v>822</v>
      </c>
      <c r="D199" s="55">
        <v>844</v>
      </c>
      <c r="E199" s="38">
        <f t="shared" si="10"/>
        <v>22</v>
      </c>
      <c r="F199" s="39">
        <f t="shared" si="11"/>
        <v>0.0267639902676399</v>
      </c>
      <c r="G199" s="21"/>
      <c r="H199" s="17"/>
    </row>
    <row r="200" spans="1:8" ht="12.75">
      <c r="A200" s="54"/>
      <c r="B200" s="55" t="s">
        <v>169</v>
      </c>
      <c r="C200" s="55">
        <v>25</v>
      </c>
      <c r="D200" s="55">
        <v>22</v>
      </c>
      <c r="E200" s="38">
        <f t="shared" si="10"/>
        <v>-3</v>
      </c>
      <c r="F200" s="40">
        <f t="shared" si="11"/>
        <v>-0.12</v>
      </c>
      <c r="G200" s="21"/>
      <c r="H200" s="17"/>
    </row>
    <row r="201" spans="1:8" ht="12.75">
      <c r="A201" s="54"/>
      <c r="B201" s="55" t="s">
        <v>83</v>
      </c>
      <c r="C201" s="70">
        <f>C198-C199-C200</f>
        <v>894</v>
      </c>
      <c r="D201" s="70">
        <f>D198-D199-D200</f>
        <v>896</v>
      </c>
      <c r="E201" s="38">
        <f t="shared" si="10"/>
        <v>2</v>
      </c>
      <c r="F201" s="39">
        <f t="shared" si="11"/>
        <v>0.0022371364653243847</v>
      </c>
      <c r="G201" s="21"/>
      <c r="H201" s="17"/>
    </row>
    <row r="202" spans="1:8" ht="12.75">
      <c r="A202" s="30" t="s">
        <v>73</v>
      </c>
      <c r="B202" s="31"/>
      <c r="C202" s="32">
        <v>1547</v>
      </c>
      <c r="D202" s="32">
        <v>1610</v>
      </c>
      <c r="E202" s="33">
        <f t="shared" si="10"/>
        <v>63</v>
      </c>
      <c r="F202" s="34">
        <f t="shared" si="11"/>
        <v>0.04072398190045249</v>
      </c>
      <c r="G202" s="21">
        <v>41</v>
      </c>
      <c r="H202" s="18">
        <f>E202-G202</f>
        <v>22</v>
      </c>
    </row>
    <row r="203" spans="1:8" ht="12.75">
      <c r="A203" s="54"/>
      <c r="B203" s="55" t="s">
        <v>170</v>
      </c>
      <c r="C203" s="55">
        <v>753</v>
      </c>
      <c r="D203" s="55">
        <v>806</v>
      </c>
      <c r="E203" s="38">
        <f t="shared" si="10"/>
        <v>53</v>
      </c>
      <c r="F203" s="39">
        <f t="shared" si="11"/>
        <v>0.0703851261620186</v>
      </c>
      <c r="G203" s="21"/>
      <c r="H203" s="17"/>
    </row>
    <row r="204" spans="1:8" ht="12.75">
      <c r="A204" s="54"/>
      <c r="B204" s="55" t="s">
        <v>171</v>
      </c>
      <c r="C204" s="55">
        <v>34</v>
      </c>
      <c r="D204" s="55">
        <v>44</v>
      </c>
      <c r="E204" s="38">
        <f t="shared" si="10"/>
        <v>10</v>
      </c>
      <c r="F204" s="39">
        <f t="shared" si="11"/>
        <v>0.29411764705882354</v>
      </c>
      <c r="G204" s="21"/>
      <c r="H204" s="17"/>
    </row>
    <row r="205" spans="1:8" ht="12.75">
      <c r="A205" s="54"/>
      <c r="B205" s="55" t="s">
        <v>83</v>
      </c>
      <c r="C205" s="70">
        <f>C202-C203-C204</f>
        <v>760</v>
      </c>
      <c r="D205" s="70">
        <f>D202-D203-D204</f>
        <v>760</v>
      </c>
      <c r="E205" s="38">
        <f t="shared" si="10"/>
        <v>0</v>
      </c>
      <c r="F205" s="39">
        <f t="shared" si="11"/>
        <v>0</v>
      </c>
      <c r="G205" s="21"/>
      <c r="H205" s="17"/>
    </row>
    <row r="206" spans="1:8" ht="12.75">
      <c r="A206" s="30" t="s">
        <v>71</v>
      </c>
      <c r="B206" s="31"/>
      <c r="C206" s="32">
        <v>171</v>
      </c>
      <c r="D206" s="32">
        <v>182</v>
      </c>
      <c r="E206" s="33">
        <f>D206-C206</f>
        <v>11</v>
      </c>
      <c r="F206" s="34">
        <f>E206/C206</f>
        <v>0.06432748538011696</v>
      </c>
      <c r="G206" s="21">
        <v>-3</v>
      </c>
      <c r="H206" s="18">
        <f>E206-G206</f>
        <v>14</v>
      </c>
    </row>
    <row r="207" spans="1:8" ht="15">
      <c r="A207" s="30" t="s">
        <v>78</v>
      </c>
      <c r="B207" s="31"/>
      <c r="C207" s="32">
        <v>535</v>
      </c>
      <c r="D207" s="32">
        <v>516</v>
      </c>
      <c r="E207" s="76">
        <f aca="true" t="shared" si="12" ref="E207:E212">D207-C207</f>
        <v>-19</v>
      </c>
      <c r="F207" s="77">
        <f aca="true" t="shared" si="13" ref="F207:F212">E207/C207</f>
        <v>-0.03551401869158879</v>
      </c>
      <c r="G207" s="21">
        <v>3</v>
      </c>
      <c r="H207" s="18">
        <f>E207-G207</f>
        <v>-22</v>
      </c>
    </row>
    <row r="208" spans="1:8" ht="12.75">
      <c r="A208" s="30" t="s">
        <v>74</v>
      </c>
      <c r="B208" s="31"/>
      <c r="C208" s="32">
        <v>794</v>
      </c>
      <c r="D208" s="32">
        <v>794</v>
      </c>
      <c r="E208" s="33">
        <f t="shared" si="12"/>
        <v>0</v>
      </c>
      <c r="F208" s="34">
        <f t="shared" si="13"/>
        <v>0</v>
      </c>
      <c r="G208" s="21">
        <v>21</v>
      </c>
      <c r="H208" s="18">
        <f>E208-G208</f>
        <v>-21</v>
      </c>
    </row>
    <row r="209" spans="1:8" ht="12.75">
      <c r="A209" s="30"/>
      <c r="B209" s="36" t="s">
        <v>172</v>
      </c>
      <c r="C209" s="37">
        <v>363</v>
      </c>
      <c r="D209" s="37">
        <v>378</v>
      </c>
      <c r="E209" s="38">
        <f t="shared" si="12"/>
        <v>15</v>
      </c>
      <c r="F209" s="39">
        <f t="shared" si="13"/>
        <v>0.04132231404958678</v>
      </c>
      <c r="G209" s="21"/>
      <c r="H209" s="17"/>
    </row>
    <row r="210" spans="1:8" ht="12.75">
      <c r="A210" s="54"/>
      <c r="B210" s="55" t="s">
        <v>83</v>
      </c>
      <c r="C210" s="70">
        <f>C208-C209</f>
        <v>431</v>
      </c>
      <c r="D210" s="70">
        <f>D208-D209</f>
        <v>416</v>
      </c>
      <c r="E210" s="38">
        <f t="shared" si="12"/>
        <v>-15</v>
      </c>
      <c r="F210" s="40">
        <f t="shared" si="13"/>
        <v>-0.03480278422273782</v>
      </c>
      <c r="G210" s="21"/>
      <c r="H210" s="17"/>
    </row>
    <row r="211" spans="1:8" ht="12.75">
      <c r="A211" s="30" t="s">
        <v>79</v>
      </c>
      <c r="B211" s="31"/>
      <c r="C211" s="32">
        <v>972</v>
      </c>
      <c r="D211" s="32">
        <v>986</v>
      </c>
      <c r="E211" s="33">
        <f t="shared" si="12"/>
        <v>14</v>
      </c>
      <c r="F211" s="34">
        <f t="shared" si="13"/>
        <v>0.01440329218106996</v>
      </c>
      <c r="G211" s="21">
        <v>38</v>
      </c>
      <c r="H211" s="18">
        <f>E211-G211</f>
        <v>-24</v>
      </c>
    </row>
    <row r="212" spans="1:8" ht="12.75">
      <c r="A212" s="54"/>
      <c r="B212" s="55" t="s">
        <v>173</v>
      </c>
      <c r="C212" s="70">
        <v>135</v>
      </c>
      <c r="D212" s="70">
        <v>144</v>
      </c>
      <c r="E212" s="38">
        <f t="shared" si="12"/>
        <v>9</v>
      </c>
      <c r="F212" s="39">
        <f t="shared" si="13"/>
        <v>0.06666666666666667</v>
      </c>
      <c r="G212" s="21"/>
      <c r="H212" s="17"/>
    </row>
    <row r="213" spans="1:8" ht="12.75">
      <c r="A213" s="54"/>
      <c r="B213" s="55" t="s">
        <v>104</v>
      </c>
      <c r="C213" s="70">
        <v>205</v>
      </c>
      <c r="D213" s="70">
        <v>191</v>
      </c>
      <c r="E213" s="38">
        <f>D213-C213</f>
        <v>-14</v>
      </c>
      <c r="F213" s="40">
        <f>E213/C213</f>
        <v>-0.06829268292682927</v>
      </c>
      <c r="G213" s="21"/>
      <c r="H213" s="17"/>
    </row>
    <row r="214" spans="1:8" ht="12.75">
      <c r="A214" s="54"/>
      <c r="B214" s="55" t="s">
        <v>174</v>
      </c>
      <c r="C214" s="55">
        <v>191</v>
      </c>
      <c r="D214" s="55">
        <v>203</v>
      </c>
      <c r="E214" s="38">
        <f>D214-C214</f>
        <v>12</v>
      </c>
      <c r="F214" s="39">
        <f>E214/C214</f>
        <v>0.06282722513089005</v>
      </c>
      <c r="G214" s="21"/>
      <c r="H214" s="17"/>
    </row>
    <row r="215" spans="1:8" ht="12.75">
      <c r="A215" s="54"/>
      <c r="B215" s="55" t="s">
        <v>83</v>
      </c>
      <c r="C215" s="70">
        <f>C211-C214-C213-C212</f>
        <v>441</v>
      </c>
      <c r="D215" s="70">
        <f>D211-D214-D213-D212</f>
        <v>448</v>
      </c>
      <c r="E215" s="38">
        <f>D215-C215</f>
        <v>7</v>
      </c>
      <c r="F215" s="39">
        <f>E215/C215</f>
        <v>0.015873015873015872</v>
      </c>
      <c r="G215" s="21"/>
      <c r="H215" s="17"/>
    </row>
    <row r="216" spans="1:8" ht="12.75">
      <c r="A216" s="30" t="s">
        <v>77</v>
      </c>
      <c r="B216" s="31"/>
      <c r="C216" s="32">
        <v>379</v>
      </c>
      <c r="D216" s="32">
        <v>444</v>
      </c>
      <c r="E216" s="33">
        <f aca="true" t="shared" si="14" ref="E216:E224">D216-C216</f>
        <v>65</v>
      </c>
      <c r="F216" s="34">
        <f aca="true" t="shared" si="15" ref="F216:F224">E216/C216</f>
        <v>0.17150395778364116</v>
      </c>
      <c r="G216" s="21">
        <v>-1</v>
      </c>
      <c r="H216" s="18">
        <f>E216-G216</f>
        <v>66</v>
      </c>
    </row>
    <row r="217" spans="1:8" ht="12.75">
      <c r="A217" s="30"/>
      <c r="B217" s="36" t="s">
        <v>175</v>
      </c>
      <c r="C217" s="37">
        <v>79</v>
      </c>
      <c r="D217" s="37">
        <v>79</v>
      </c>
      <c r="E217" s="38">
        <f t="shared" si="14"/>
        <v>0</v>
      </c>
      <c r="F217" s="39">
        <f t="shared" si="15"/>
        <v>0</v>
      </c>
      <c r="G217" s="21"/>
      <c r="H217" s="17"/>
    </row>
    <row r="218" spans="1:8" ht="12.75">
      <c r="A218" s="30"/>
      <c r="B218" s="36" t="s">
        <v>83</v>
      </c>
      <c r="C218" s="37">
        <f>C216-C217</f>
        <v>300</v>
      </c>
      <c r="D218" s="37">
        <f>D216-D217</f>
        <v>365</v>
      </c>
      <c r="E218" s="38">
        <f t="shared" si="14"/>
        <v>65</v>
      </c>
      <c r="F218" s="39">
        <f t="shared" si="15"/>
        <v>0.21666666666666667</v>
      </c>
      <c r="G218" s="21"/>
      <c r="H218" s="17"/>
    </row>
    <row r="219" spans="1:8" ht="12.75">
      <c r="A219" s="30" t="s">
        <v>80</v>
      </c>
      <c r="B219" s="31"/>
      <c r="C219" s="32">
        <v>576</v>
      </c>
      <c r="D219" s="32">
        <v>592</v>
      </c>
      <c r="E219" s="33">
        <f t="shared" si="14"/>
        <v>16</v>
      </c>
      <c r="F219" s="34">
        <f t="shared" si="15"/>
        <v>0.027777777777777776</v>
      </c>
      <c r="G219" s="21">
        <v>4</v>
      </c>
      <c r="H219" s="18">
        <f>E219-G219</f>
        <v>12</v>
      </c>
    </row>
    <row r="220" spans="1:8" ht="12.75">
      <c r="A220" s="30" t="s">
        <v>68</v>
      </c>
      <c r="B220" s="31"/>
      <c r="C220" s="32">
        <v>7565</v>
      </c>
      <c r="D220" s="32">
        <v>7928</v>
      </c>
      <c r="E220" s="33">
        <f t="shared" si="14"/>
        <v>363</v>
      </c>
      <c r="F220" s="34">
        <f t="shared" si="15"/>
        <v>0.04798413747521481</v>
      </c>
      <c r="G220" s="21">
        <v>115</v>
      </c>
      <c r="H220" s="18">
        <f>E220-G220</f>
        <v>248</v>
      </c>
    </row>
    <row r="221" spans="1:8" ht="12.75">
      <c r="A221" s="30"/>
      <c r="B221" s="55" t="s">
        <v>178</v>
      </c>
      <c r="C221" s="37">
        <v>6253</v>
      </c>
      <c r="D221" s="37">
        <v>6573</v>
      </c>
      <c r="E221" s="38">
        <f t="shared" si="14"/>
        <v>320</v>
      </c>
      <c r="F221" s="39">
        <f t="shared" si="15"/>
        <v>0.05117543579082041</v>
      </c>
      <c r="G221" s="21"/>
      <c r="H221" s="17"/>
    </row>
    <row r="222" spans="1:8" ht="12.75">
      <c r="A222" s="54"/>
      <c r="B222" s="55" t="s">
        <v>176</v>
      </c>
      <c r="C222" s="70">
        <v>487</v>
      </c>
      <c r="D222" s="70">
        <v>490</v>
      </c>
      <c r="E222" s="38">
        <f t="shared" si="14"/>
        <v>3</v>
      </c>
      <c r="F222" s="39">
        <f t="shared" si="15"/>
        <v>0.006160164271047228</v>
      </c>
      <c r="G222" s="21"/>
      <c r="H222" s="17"/>
    </row>
    <row r="223" spans="1:8" ht="12.75">
      <c r="A223" s="54"/>
      <c r="B223" s="55" t="s">
        <v>177</v>
      </c>
      <c r="C223" s="70">
        <v>594</v>
      </c>
      <c r="D223" s="70">
        <v>596</v>
      </c>
      <c r="E223" s="38">
        <f t="shared" si="14"/>
        <v>2</v>
      </c>
      <c r="F223" s="39">
        <f t="shared" si="15"/>
        <v>0.003367003367003367</v>
      </c>
      <c r="G223" s="21"/>
      <c r="H223" s="17"/>
    </row>
    <row r="224" spans="1:8" ht="12.75">
      <c r="A224" s="54"/>
      <c r="B224" s="55" t="s">
        <v>83</v>
      </c>
      <c r="C224" s="70">
        <f>C220-C223-C221-C222</f>
        <v>231</v>
      </c>
      <c r="D224" s="70">
        <f>D220-D223-D221-D222</f>
        <v>269</v>
      </c>
      <c r="E224" s="38">
        <f t="shared" si="14"/>
        <v>38</v>
      </c>
      <c r="F224" s="39">
        <f t="shared" si="15"/>
        <v>0.1645021645021645</v>
      </c>
      <c r="G224" s="21"/>
      <c r="H224" s="17"/>
    </row>
    <row r="225" spans="1:8" ht="12.75">
      <c r="A225" s="30" t="s">
        <v>75</v>
      </c>
      <c r="B225" s="31"/>
      <c r="C225" s="32">
        <v>2274</v>
      </c>
      <c r="D225" s="32">
        <v>2316</v>
      </c>
      <c r="E225" s="33">
        <f>D225-C225</f>
        <v>42</v>
      </c>
      <c r="F225" s="34">
        <f>E225/C225</f>
        <v>0.018469656992084433</v>
      </c>
      <c r="G225" s="21">
        <v>21</v>
      </c>
      <c r="H225" s="18">
        <f>E225-G225</f>
        <v>21</v>
      </c>
    </row>
    <row r="226" spans="1:8" ht="12.75">
      <c r="A226" s="30" t="s">
        <v>76</v>
      </c>
      <c r="B226" s="31"/>
      <c r="C226" s="32">
        <v>1930</v>
      </c>
      <c r="D226" s="32">
        <v>2002</v>
      </c>
      <c r="E226" s="33">
        <f>D226-C226</f>
        <v>72</v>
      </c>
      <c r="F226" s="34">
        <f>E226/C226</f>
        <v>0.03730569948186528</v>
      </c>
      <c r="G226" s="21">
        <v>52</v>
      </c>
      <c r="H226" s="18">
        <f>E226-G226</f>
        <v>20</v>
      </c>
    </row>
    <row r="227" spans="1:8" ht="12.75">
      <c r="A227" s="54"/>
      <c r="B227" s="55" t="s">
        <v>179</v>
      </c>
      <c r="C227" s="55">
        <v>1541</v>
      </c>
      <c r="D227" s="55">
        <v>1585</v>
      </c>
      <c r="E227" s="38">
        <f>D227-C227</f>
        <v>44</v>
      </c>
      <c r="F227" s="39">
        <f>E227/C227</f>
        <v>0.02855288773523686</v>
      </c>
      <c r="G227" s="21"/>
      <c r="H227" s="17"/>
    </row>
    <row r="228" spans="1:8" ht="12.75">
      <c r="A228" s="54"/>
      <c r="B228" s="55" t="s">
        <v>180</v>
      </c>
      <c r="C228" s="55">
        <v>66</v>
      </c>
      <c r="D228" s="55">
        <v>67</v>
      </c>
      <c r="E228" s="38">
        <f>D228-C228</f>
        <v>1</v>
      </c>
      <c r="F228" s="39">
        <f>E228/C228</f>
        <v>0.015151515151515152</v>
      </c>
      <c r="G228" s="21"/>
      <c r="H228" s="17"/>
    </row>
    <row r="229" spans="1:8" ht="12.75">
      <c r="A229" s="57"/>
      <c r="B229" s="58" t="s">
        <v>83</v>
      </c>
      <c r="C229" s="75">
        <f>C226-C227-C228</f>
        <v>323</v>
      </c>
      <c r="D229" s="75">
        <f>D226-D227-D228</f>
        <v>350</v>
      </c>
      <c r="E229" s="45">
        <f>D229-C229</f>
        <v>27</v>
      </c>
      <c r="F229" s="46">
        <f>E229/C229</f>
        <v>0.08359133126934984</v>
      </c>
      <c r="G229" s="22"/>
      <c r="H229" s="20"/>
    </row>
  </sheetData>
  <sheetProtection/>
  <mergeCells count="2">
    <mergeCell ref="G1:H1"/>
    <mergeCell ref="G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PageLayoutView="0" workbookViewId="0" topLeftCell="A1">
      <selection activeCell="A55" sqref="A55"/>
    </sheetView>
  </sheetViews>
  <sheetFormatPr defaultColWidth="9.140625" defaultRowHeight="15"/>
  <cols>
    <col min="1" max="1" width="26.7109375" style="1" customWidth="1"/>
    <col min="2" max="2" width="8.8515625" style="1" bestFit="1" customWidth="1"/>
    <col min="3" max="5" width="9.140625" style="1" customWidth="1"/>
    <col min="6" max="6" width="9.140625" style="98" customWidth="1"/>
    <col min="7" max="7" width="6.8515625" style="1" bestFit="1" customWidth="1"/>
    <col min="8" max="8" width="7.140625" style="1" bestFit="1" customWidth="1"/>
    <col min="9" max="16384" width="9.140625" style="1" customWidth="1"/>
  </cols>
  <sheetData>
    <row r="1" spans="2:8" ht="12.75">
      <c r="B1" s="85">
        <v>39722</v>
      </c>
      <c r="C1" s="89">
        <v>39783</v>
      </c>
      <c r="D1" s="85">
        <v>39814</v>
      </c>
      <c r="E1" s="94">
        <v>39904</v>
      </c>
      <c r="F1" s="97">
        <v>39995</v>
      </c>
      <c r="G1" s="88" t="s">
        <v>194</v>
      </c>
      <c r="H1" s="88" t="s">
        <v>194</v>
      </c>
    </row>
    <row r="2" spans="3:5" ht="12.75">
      <c r="C2" s="90"/>
      <c r="E2" s="95"/>
    </row>
    <row r="3" spans="1:8" ht="12.75">
      <c r="A3" s="4" t="s">
        <v>1</v>
      </c>
      <c r="B3" s="5">
        <v>320169</v>
      </c>
      <c r="C3" s="91">
        <v>319756</v>
      </c>
      <c r="D3" s="11">
        <v>319368</v>
      </c>
      <c r="E3" s="93">
        <v>319326</v>
      </c>
      <c r="F3" s="99">
        <v>319246</v>
      </c>
      <c r="G3" s="6">
        <f>F3-B3</f>
        <v>-923</v>
      </c>
      <c r="H3" s="16">
        <f>G3/B3</f>
        <v>-0.002882852493526856</v>
      </c>
    </row>
    <row r="4" spans="1:7" ht="12.75">
      <c r="A4" s="4"/>
      <c r="B4" s="5"/>
      <c r="C4" s="91"/>
      <c r="D4" s="11"/>
      <c r="E4" s="93"/>
      <c r="F4" s="99"/>
      <c r="G4" s="6"/>
    </row>
    <row r="5" spans="1:8" ht="12.75">
      <c r="A5" s="8" t="s">
        <v>3</v>
      </c>
      <c r="B5" s="9">
        <v>120165</v>
      </c>
      <c r="C5" s="92">
        <v>119848</v>
      </c>
      <c r="D5" s="86">
        <v>119547</v>
      </c>
      <c r="E5" s="96">
        <v>119357</v>
      </c>
      <c r="F5" s="100">
        <v>119021</v>
      </c>
      <c r="G5" s="6">
        <f aca="true" t="shared" si="0" ref="G5:G67">F5-B5</f>
        <v>-1144</v>
      </c>
      <c r="H5" s="15">
        <f>G5/B5</f>
        <v>-0.00952024299920942</v>
      </c>
    </row>
    <row r="6" spans="1:8" ht="12.75">
      <c r="A6" s="8" t="s">
        <v>4</v>
      </c>
      <c r="B6" s="9">
        <v>29886</v>
      </c>
      <c r="C6" s="92">
        <v>29957</v>
      </c>
      <c r="D6" s="86">
        <v>29976</v>
      </c>
      <c r="E6" s="96">
        <v>30180</v>
      </c>
      <c r="F6" s="100">
        <v>30395</v>
      </c>
      <c r="G6" s="6">
        <f t="shared" si="0"/>
        <v>509</v>
      </c>
      <c r="H6" s="3">
        <f aca="true" t="shared" si="1" ref="H6:H12">G6/B6</f>
        <v>0.017031385933212875</v>
      </c>
    </row>
    <row r="7" spans="1:8" ht="12.75">
      <c r="A7" s="8" t="s">
        <v>5</v>
      </c>
      <c r="B7" s="9">
        <v>4437</v>
      </c>
      <c r="C7" s="92">
        <v>4410</v>
      </c>
      <c r="D7" s="86">
        <v>4403</v>
      </c>
      <c r="E7" s="96">
        <v>4393</v>
      </c>
      <c r="F7" s="100">
        <v>4393</v>
      </c>
      <c r="G7" s="6">
        <f t="shared" si="0"/>
        <v>-44</v>
      </c>
      <c r="H7" s="15">
        <f t="shared" si="1"/>
        <v>-0.009916610322289835</v>
      </c>
    </row>
    <row r="8" spans="1:8" ht="12.75">
      <c r="A8" s="8" t="s">
        <v>6</v>
      </c>
      <c r="B8" s="9">
        <v>10331</v>
      </c>
      <c r="C8" s="92">
        <v>10358</v>
      </c>
      <c r="D8" s="86">
        <v>10358</v>
      </c>
      <c r="E8" s="96">
        <v>10365</v>
      </c>
      <c r="F8" s="100">
        <v>10503</v>
      </c>
      <c r="G8" s="6">
        <f t="shared" si="0"/>
        <v>172</v>
      </c>
      <c r="H8" s="3">
        <f t="shared" si="1"/>
        <v>0.01664892072403446</v>
      </c>
    </row>
    <row r="9" spans="1:11" ht="12.75">
      <c r="A9" s="8" t="s">
        <v>7</v>
      </c>
      <c r="B9" s="9">
        <v>25726</v>
      </c>
      <c r="C9" s="92">
        <v>25837</v>
      </c>
      <c r="D9" s="86">
        <v>25850</v>
      </c>
      <c r="E9" s="96">
        <v>25980</v>
      </c>
      <c r="F9" s="100">
        <v>26109</v>
      </c>
      <c r="G9" s="6">
        <f t="shared" si="0"/>
        <v>383</v>
      </c>
      <c r="H9" s="3">
        <f t="shared" si="1"/>
        <v>0.014887662287180284</v>
      </c>
      <c r="K9" s="102"/>
    </row>
    <row r="10" spans="1:8" ht="12.75">
      <c r="A10" s="8" t="s">
        <v>8</v>
      </c>
      <c r="B10" s="9">
        <v>2487</v>
      </c>
      <c r="C10" s="92">
        <v>2510</v>
      </c>
      <c r="D10" s="86">
        <v>2518</v>
      </c>
      <c r="E10" s="96">
        <v>2510</v>
      </c>
      <c r="F10" s="100">
        <v>2519</v>
      </c>
      <c r="G10" s="6">
        <f t="shared" si="0"/>
        <v>32</v>
      </c>
      <c r="H10" s="3">
        <f t="shared" si="1"/>
        <v>0.012866907921190189</v>
      </c>
    </row>
    <row r="11" spans="1:8" ht="12.75">
      <c r="A11" s="8" t="s">
        <v>9</v>
      </c>
      <c r="B11" s="9">
        <v>8625</v>
      </c>
      <c r="C11" s="92">
        <v>8469</v>
      </c>
      <c r="D11" s="86">
        <v>8403</v>
      </c>
      <c r="E11" s="96">
        <v>8419</v>
      </c>
      <c r="F11" s="100">
        <v>8463</v>
      </c>
      <c r="G11" s="6">
        <f t="shared" si="0"/>
        <v>-162</v>
      </c>
      <c r="H11" s="15">
        <f t="shared" si="1"/>
        <v>-0.018782608695652174</v>
      </c>
    </row>
    <row r="12" spans="1:8" ht="12.75">
      <c r="A12" s="8" t="s">
        <v>10</v>
      </c>
      <c r="B12" s="9">
        <v>190</v>
      </c>
      <c r="C12" s="92">
        <v>196</v>
      </c>
      <c r="D12" s="86">
        <v>196</v>
      </c>
      <c r="E12" s="96">
        <v>198</v>
      </c>
      <c r="F12" s="100">
        <v>195</v>
      </c>
      <c r="G12" s="6">
        <f t="shared" si="0"/>
        <v>5</v>
      </c>
      <c r="H12" s="3">
        <f t="shared" si="1"/>
        <v>0.02631578947368421</v>
      </c>
    </row>
    <row r="13" spans="1:8" ht="12.75">
      <c r="A13" s="4" t="s">
        <v>84</v>
      </c>
      <c r="B13" s="5">
        <f>SUM(B5:B12)</f>
        <v>201847</v>
      </c>
      <c r="C13" s="91">
        <f>SUM(C5:C12)</f>
        <v>201585</v>
      </c>
      <c r="D13" s="5">
        <f>SUM(D5:D12)</f>
        <v>201251</v>
      </c>
      <c r="E13" s="91">
        <f>SUM(E5:E12)</f>
        <v>201402</v>
      </c>
      <c r="F13" s="101">
        <f>SUM(F5:F12)</f>
        <v>201598</v>
      </c>
      <c r="G13" s="6">
        <f t="shared" si="0"/>
        <v>-249</v>
      </c>
      <c r="H13" s="16">
        <f>G13/B13</f>
        <v>-0.0012336076335045852</v>
      </c>
    </row>
    <row r="14" spans="1:7" ht="12.75">
      <c r="A14" s="8"/>
      <c r="B14" s="9"/>
      <c r="C14" s="92"/>
      <c r="D14" s="86"/>
      <c r="E14" s="96"/>
      <c r="F14" s="100"/>
      <c r="G14" s="6"/>
    </row>
    <row r="15" spans="1:8" ht="12.75">
      <c r="A15" s="8" t="s">
        <v>11</v>
      </c>
      <c r="B15" s="9">
        <v>14323</v>
      </c>
      <c r="C15" s="92">
        <v>14208</v>
      </c>
      <c r="D15" s="86">
        <v>14172</v>
      </c>
      <c r="E15" s="96">
        <v>14183</v>
      </c>
      <c r="F15" s="100">
        <v>14109</v>
      </c>
      <c r="G15" s="6">
        <f t="shared" si="0"/>
        <v>-214</v>
      </c>
      <c r="H15" s="15">
        <f>G15/B15</f>
        <v>-0.01494100397961321</v>
      </c>
    </row>
    <row r="16" spans="1:8" ht="12.75">
      <c r="A16" s="8" t="s">
        <v>12</v>
      </c>
      <c r="B16" s="9">
        <v>2838</v>
      </c>
      <c r="C16" s="92">
        <v>2849</v>
      </c>
      <c r="D16" s="86">
        <v>2850</v>
      </c>
      <c r="E16" s="96">
        <v>2871</v>
      </c>
      <c r="F16" s="100">
        <v>2866</v>
      </c>
      <c r="G16" s="6">
        <f t="shared" si="0"/>
        <v>28</v>
      </c>
      <c r="H16" s="3">
        <f>G16/B16</f>
        <v>0.009866102889358703</v>
      </c>
    </row>
    <row r="17" spans="1:8" ht="12.75">
      <c r="A17" s="8" t="s">
        <v>13</v>
      </c>
      <c r="B17" s="9">
        <v>1757</v>
      </c>
      <c r="C17" s="92">
        <v>1750</v>
      </c>
      <c r="D17" s="86">
        <v>1754</v>
      </c>
      <c r="E17" s="96">
        <v>1743</v>
      </c>
      <c r="F17" s="100">
        <v>1750</v>
      </c>
      <c r="G17" s="6">
        <f t="shared" si="0"/>
        <v>-7</v>
      </c>
      <c r="H17" s="15">
        <f>G17/B17</f>
        <v>-0.00398406374501992</v>
      </c>
    </row>
    <row r="18" spans="1:8" ht="12.75">
      <c r="A18" s="8" t="s">
        <v>14</v>
      </c>
      <c r="B18" s="9">
        <v>1541</v>
      </c>
      <c r="C18" s="92">
        <v>1542</v>
      </c>
      <c r="D18" s="86">
        <v>1550</v>
      </c>
      <c r="E18" s="96">
        <v>1531</v>
      </c>
      <c r="F18" s="100">
        <v>1520</v>
      </c>
      <c r="G18" s="6">
        <f t="shared" si="0"/>
        <v>-21</v>
      </c>
      <c r="H18" s="15">
        <f>G18/B18</f>
        <v>-0.0136275146009085</v>
      </c>
    </row>
    <row r="19" spans="1:8" ht="12.75">
      <c r="A19" s="8" t="s">
        <v>15</v>
      </c>
      <c r="B19" s="9">
        <v>1230</v>
      </c>
      <c r="C19" s="92">
        <v>1215</v>
      </c>
      <c r="D19" s="86">
        <v>1218</v>
      </c>
      <c r="E19" s="96">
        <v>1205</v>
      </c>
      <c r="F19" s="100">
        <v>1217</v>
      </c>
      <c r="G19" s="6">
        <f t="shared" si="0"/>
        <v>-13</v>
      </c>
      <c r="H19" s="15">
        <f>G19/B19</f>
        <v>-0.01056910569105691</v>
      </c>
    </row>
    <row r="20" spans="1:8" ht="12.75">
      <c r="A20" s="4" t="s">
        <v>85</v>
      </c>
      <c r="B20" s="5">
        <f>SUM(B15:B19)</f>
        <v>21689</v>
      </c>
      <c r="C20" s="91">
        <f>SUM(C15:C19)</f>
        <v>21564</v>
      </c>
      <c r="D20" s="5">
        <f>SUM(D15:D19)</f>
        <v>21544</v>
      </c>
      <c r="E20" s="91">
        <f>SUM(E15:E19)</f>
        <v>21533</v>
      </c>
      <c r="F20" s="101">
        <f>SUM(F15:F19)</f>
        <v>21462</v>
      </c>
      <c r="G20" s="6">
        <f t="shared" si="0"/>
        <v>-227</v>
      </c>
      <c r="H20" s="16">
        <f>G20/B20</f>
        <v>-0.010466134907095763</v>
      </c>
    </row>
    <row r="21" spans="1:7" ht="12.75">
      <c r="A21" s="8"/>
      <c r="B21" s="9"/>
      <c r="C21" s="92"/>
      <c r="D21" s="86"/>
      <c r="E21" s="96"/>
      <c r="F21" s="100"/>
      <c r="G21" s="6"/>
    </row>
    <row r="22" spans="1:8" ht="12.75">
      <c r="A22" s="8" t="s">
        <v>16</v>
      </c>
      <c r="B22" s="9">
        <v>6574</v>
      </c>
      <c r="C22" s="92">
        <v>6630</v>
      </c>
      <c r="D22" s="86">
        <v>6609</v>
      </c>
      <c r="E22" s="96">
        <v>6614</v>
      </c>
      <c r="F22" s="100">
        <v>6586</v>
      </c>
      <c r="G22" s="6">
        <f t="shared" si="0"/>
        <v>12</v>
      </c>
      <c r="H22" s="3">
        <f aca="true" t="shared" si="2" ref="H22:H31">G22/B22</f>
        <v>0.0018253726802555522</v>
      </c>
    </row>
    <row r="23" spans="1:8" ht="12.75">
      <c r="A23" s="8" t="s">
        <v>17</v>
      </c>
      <c r="B23" s="9">
        <v>55</v>
      </c>
      <c r="C23" s="92">
        <v>53</v>
      </c>
      <c r="D23" s="86">
        <v>57</v>
      </c>
      <c r="E23" s="96">
        <v>58</v>
      </c>
      <c r="F23" s="100">
        <v>59</v>
      </c>
      <c r="G23" s="6">
        <f t="shared" si="0"/>
        <v>4</v>
      </c>
      <c r="H23" s="3">
        <f t="shared" si="2"/>
        <v>0.07272727272727272</v>
      </c>
    </row>
    <row r="24" spans="1:8" ht="12.75">
      <c r="A24" s="8" t="s">
        <v>18</v>
      </c>
      <c r="B24" s="9">
        <v>639</v>
      </c>
      <c r="C24" s="92">
        <v>641</v>
      </c>
      <c r="D24" s="86">
        <v>641</v>
      </c>
      <c r="E24" s="96">
        <v>633</v>
      </c>
      <c r="F24" s="100">
        <v>625</v>
      </c>
      <c r="G24" s="6">
        <f t="shared" si="0"/>
        <v>-14</v>
      </c>
      <c r="H24" s="15">
        <f t="shared" si="2"/>
        <v>-0.02190923317683881</v>
      </c>
    </row>
    <row r="25" spans="1:8" ht="12.75">
      <c r="A25" s="8" t="s">
        <v>19</v>
      </c>
      <c r="B25" s="9">
        <v>3725</v>
      </c>
      <c r="C25" s="92">
        <v>3747</v>
      </c>
      <c r="D25" s="86">
        <v>3744</v>
      </c>
      <c r="E25" s="96">
        <v>3689</v>
      </c>
      <c r="F25" s="100">
        <v>3608</v>
      </c>
      <c r="G25" s="6">
        <f t="shared" si="0"/>
        <v>-117</v>
      </c>
      <c r="H25" s="15">
        <f t="shared" si="2"/>
        <v>-0.03140939597315436</v>
      </c>
    </row>
    <row r="26" spans="1:8" ht="12.75">
      <c r="A26" s="8" t="s">
        <v>20</v>
      </c>
      <c r="B26" s="9">
        <v>913</v>
      </c>
      <c r="C26" s="92">
        <v>921</v>
      </c>
      <c r="D26" s="86">
        <v>925</v>
      </c>
      <c r="E26" s="96">
        <v>916</v>
      </c>
      <c r="F26" s="100">
        <v>909</v>
      </c>
      <c r="G26" s="6">
        <f t="shared" si="0"/>
        <v>-4</v>
      </c>
      <c r="H26" s="15">
        <f t="shared" si="2"/>
        <v>-0.004381161007667032</v>
      </c>
    </row>
    <row r="27" spans="1:8" ht="12.75">
      <c r="A27" s="8" t="s">
        <v>21</v>
      </c>
      <c r="B27" s="9">
        <v>60</v>
      </c>
      <c r="C27" s="92">
        <v>59</v>
      </c>
      <c r="D27" s="86">
        <v>60</v>
      </c>
      <c r="E27" s="96">
        <v>62</v>
      </c>
      <c r="F27" s="100">
        <v>61</v>
      </c>
      <c r="G27" s="6">
        <f t="shared" si="0"/>
        <v>1</v>
      </c>
      <c r="H27" s="3">
        <f t="shared" si="2"/>
        <v>0.016666666666666666</v>
      </c>
    </row>
    <row r="28" spans="1:8" ht="12.75">
      <c r="A28" s="8" t="s">
        <v>22</v>
      </c>
      <c r="B28" s="9">
        <v>1097</v>
      </c>
      <c r="C28" s="92">
        <v>1108</v>
      </c>
      <c r="D28" s="86">
        <v>1111</v>
      </c>
      <c r="E28" s="96">
        <v>1106</v>
      </c>
      <c r="F28" s="100">
        <v>1095</v>
      </c>
      <c r="G28" s="6">
        <f t="shared" si="0"/>
        <v>-2</v>
      </c>
      <c r="H28" s="15">
        <f t="shared" si="2"/>
        <v>-0.0018231540565177757</v>
      </c>
    </row>
    <row r="29" spans="1:8" ht="12.75">
      <c r="A29" s="8" t="s">
        <v>23</v>
      </c>
      <c r="B29" s="9">
        <v>120</v>
      </c>
      <c r="C29" s="92">
        <v>132</v>
      </c>
      <c r="D29" s="86">
        <v>129</v>
      </c>
      <c r="E29" s="96">
        <v>134</v>
      </c>
      <c r="F29" s="100">
        <v>129</v>
      </c>
      <c r="G29" s="6">
        <f t="shared" si="0"/>
        <v>9</v>
      </c>
      <c r="H29" s="3">
        <f t="shared" si="2"/>
        <v>0.075</v>
      </c>
    </row>
    <row r="30" spans="1:8" ht="12.75">
      <c r="A30" s="8" t="s">
        <v>24</v>
      </c>
      <c r="B30" s="9">
        <v>1707</v>
      </c>
      <c r="C30" s="92">
        <v>1717</v>
      </c>
      <c r="D30" s="86">
        <v>1717</v>
      </c>
      <c r="E30" s="96">
        <v>1715</v>
      </c>
      <c r="F30" s="100">
        <v>1718</v>
      </c>
      <c r="G30" s="6">
        <f t="shared" si="0"/>
        <v>11</v>
      </c>
      <c r="H30" s="3">
        <f t="shared" si="2"/>
        <v>0.006444053895723492</v>
      </c>
    </row>
    <row r="31" spans="1:8" ht="12.75">
      <c r="A31" s="8" t="s">
        <v>25</v>
      </c>
      <c r="B31" s="9">
        <v>707</v>
      </c>
      <c r="C31" s="92">
        <v>712</v>
      </c>
      <c r="D31" s="86">
        <v>714</v>
      </c>
      <c r="E31" s="96">
        <v>713</v>
      </c>
      <c r="F31" s="100">
        <v>722</v>
      </c>
      <c r="G31" s="6">
        <f t="shared" si="0"/>
        <v>15</v>
      </c>
      <c r="H31" s="3">
        <f t="shared" si="2"/>
        <v>0.021216407355021217</v>
      </c>
    </row>
    <row r="32" spans="1:8" ht="12.75">
      <c r="A32" s="4" t="s">
        <v>86</v>
      </c>
      <c r="B32" s="5">
        <f>SUM(B22:B31)</f>
        <v>15597</v>
      </c>
      <c r="C32" s="91">
        <f>SUM(C22:C31)</f>
        <v>15720</v>
      </c>
      <c r="D32" s="5">
        <f>SUM(D22:D31)</f>
        <v>15707</v>
      </c>
      <c r="E32" s="91">
        <f>SUM(E22:E31)</f>
        <v>15640</v>
      </c>
      <c r="F32" s="101">
        <f>SUM(F22:F31)</f>
        <v>15512</v>
      </c>
      <c r="G32" s="6">
        <f t="shared" si="0"/>
        <v>-85</v>
      </c>
      <c r="H32" s="16">
        <f>G32/B32</f>
        <v>-0.005449765980637302</v>
      </c>
    </row>
    <row r="33" spans="1:7" ht="12.75">
      <c r="A33" s="8"/>
      <c r="B33" s="9"/>
      <c r="C33" s="92"/>
      <c r="D33" s="86"/>
      <c r="E33" s="96"/>
      <c r="F33" s="100"/>
      <c r="G33" s="6"/>
    </row>
    <row r="34" spans="1:8" ht="12.75">
      <c r="A34" s="8" t="s">
        <v>26</v>
      </c>
      <c r="B34" s="9">
        <v>908</v>
      </c>
      <c r="C34" s="92">
        <v>962</v>
      </c>
      <c r="D34" s="86">
        <v>966</v>
      </c>
      <c r="E34" s="96">
        <v>976</v>
      </c>
      <c r="F34" s="100">
        <v>965</v>
      </c>
      <c r="G34" s="6">
        <f t="shared" si="0"/>
        <v>57</v>
      </c>
      <c r="H34" s="3">
        <f aca="true" t="shared" si="3" ref="H34:H43">G34/B34</f>
        <v>0.06277533039647577</v>
      </c>
    </row>
    <row r="35" spans="1:8" ht="12.75">
      <c r="A35" s="8" t="s">
        <v>27</v>
      </c>
      <c r="B35" s="9">
        <v>3935</v>
      </c>
      <c r="C35" s="92">
        <v>3968</v>
      </c>
      <c r="D35" s="86">
        <v>3972</v>
      </c>
      <c r="E35" s="96">
        <v>3982</v>
      </c>
      <c r="F35" s="100">
        <v>3965</v>
      </c>
      <c r="G35" s="6">
        <f t="shared" si="0"/>
        <v>30</v>
      </c>
      <c r="H35" s="3">
        <f t="shared" si="3"/>
        <v>0.007623888182973317</v>
      </c>
    </row>
    <row r="36" spans="1:8" ht="12.75">
      <c r="A36" s="8" t="s">
        <v>28</v>
      </c>
      <c r="B36" s="9">
        <v>266</v>
      </c>
      <c r="C36" s="92">
        <v>279</v>
      </c>
      <c r="D36" s="86">
        <v>280</v>
      </c>
      <c r="E36" s="96">
        <v>282</v>
      </c>
      <c r="F36" s="100">
        <v>285</v>
      </c>
      <c r="G36" s="6">
        <f t="shared" si="0"/>
        <v>19</v>
      </c>
      <c r="H36" s="3">
        <f t="shared" si="3"/>
        <v>0.07142857142857142</v>
      </c>
    </row>
    <row r="37" spans="1:8" ht="12.75">
      <c r="A37" s="8" t="s">
        <v>29</v>
      </c>
      <c r="B37" s="9">
        <v>293</v>
      </c>
      <c r="C37" s="92">
        <v>302</v>
      </c>
      <c r="D37" s="86">
        <v>308</v>
      </c>
      <c r="E37" s="96">
        <v>314</v>
      </c>
      <c r="F37" s="100">
        <v>311</v>
      </c>
      <c r="G37" s="6">
        <f t="shared" si="0"/>
        <v>18</v>
      </c>
      <c r="H37" s="3">
        <f t="shared" si="3"/>
        <v>0.06143344709897611</v>
      </c>
    </row>
    <row r="38" spans="1:8" ht="12.75">
      <c r="A38" s="8" t="s">
        <v>30</v>
      </c>
      <c r="B38" s="9">
        <v>905</v>
      </c>
      <c r="C38" s="92">
        <v>901</v>
      </c>
      <c r="D38" s="86">
        <v>900</v>
      </c>
      <c r="E38" s="96">
        <v>912</v>
      </c>
      <c r="F38" s="100">
        <v>941</v>
      </c>
      <c r="G38" s="6">
        <f t="shared" si="0"/>
        <v>36</v>
      </c>
      <c r="H38" s="3">
        <f t="shared" si="3"/>
        <v>0.039779005524861875</v>
      </c>
    </row>
    <row r="39" spans="1:8" ht="12.75">
      <c r="A39" s="8" t="s">
        <v>31</v>
      </c>
      <c r="B39" s="9">
        <v>218</v>
      </c>
      <c r="C39" s="92">
        <v>215</v>
      </c>
      <c r="D39" s="86">
        <v>212</v>
      </c>
      <c r="E39" s="96">
        <v>210</v>
      </c>
      <c r="F39" s="100">
        <v>210</v>
      </c>
      <c r="G39" s="6">
        <f t="shared" si="0"/>
        <v>-8</v>
      </c>
      <c r="H39" s="15">
        <f t="shared" si="3"/>
        <v>-0.03669724770642202</v>
      </c>
    </row>
    <row r="40" spans="1:8" ht="12.75">
      <c r="A40" s="8" t="s">
        <v>32</v>
      </c>
      <c r="B40" s="9">
        <v>49</v>
      </c>
      <c r="C40" s="92">
        <v>49</v>
      </c>
      <c r="D40" s="86">
        <v>49</v>
      </c>
      <c r="E40" s="96">
        <v>48</v>
      </c>
      <c r="F40" s="100">
        <v>51</v>
      </c>
      <c r="G40" s="6">
        <f t="shared" si="0"/>
        <v>2</v>
      </c>
      <c r="H40" s="3">
        <f t="shared" si="3"/>
        <v>0.04081632653061224</v>
      </c>
    </row>
    <row r="41" spans="1:8" ht="12.75">
      <c r="A41" s="8" t="s">
        <v>33</v>
      </c>
      <c r="B41" s="9">
        <v>107</v>
      </c>
      <c r="C41" s="92">
        <v>110</v>
      </c>
      <c r="D41" s="86">
        <v>110</v>
      </c>
      <c r="E41" s="96">
        <v>113</v>
      </c>
      <c r="F41" s="100">
        <v>114</v>
      </c>
      <c r="G41" s="6">
        <f t="shared" si="0"/>
        <v>7</v>
      </c>
      <c r="H41" s="3">
        <f t="shared" si="3"/>
        <v>0.06542056074766354</v>
      </c>
    </row>
    <row r="42" spans="1:8" ht="12.75">
      <c r="A42" s="8" t="s">
        <v>34</v>
      </c>
      <c r="B42" s="9">
        <v>100</v>
      </c>
      <c r="C42" s="92">
        <v>98</v>
      </c>
      <c r="D42" s="86">
        <v>98</v>
      </c>
      <c r="E42" s="96">
        <v>100</v>
      </c>
      <c r="F42" s="100">
        <v>99</v>
      </c>
      <c r="G42" s="6">
        <f t="shared" si="0"/>
        <v>-1</v>
      </c>
      <c r="H42" s="15">
        <f t="shared" si="3"/>
        <v>-0.01</v>
      </c>
    </row>
    <row r="43" spans="1:8" ht="12.75">
      <c r="A43" s="8" t="s">
        <v>35</v>
      </c>
      <c r="B43" s="9">
        <v>479</v>
      </c>
      <c r="C43" s="92">
        <v>490</v>
      </c>
      <c r="D43" s="86">
        <v>490</v>
      </c>
      <c r="E43" s="96">
        <v>497</v>
      </c>
      <c r="F43" s="100">
        <v>504</v>
      </c>
      <c r="G43" s="6">
        <f t="shared" si="0"/>
        <v>25</v>
      </c>
      <c r="H43" s="3">
        <f t="shared" si="3"/>
        <v>0.05219206680584551</v>
      </c>
    </row>
    <row r="44" spans="1:8" ht="12.75">
      <c r="A44" s="4" t="s">
        <v>87</v>
      </c>
      <c r="B44" s="5">
        <f>SUM(B34:B43)</f>
        <v>7260</v>
      </c>
      <c r="C44" s="91">
        <f>SUM(C34:C43)</f>
        <v>7374</v>
      </c>
      <c r="D44" s="5">
        <f>SUM(D34:D43)</f>
        <v>7385</v>
      </c>
      <c r="E44" s="91">
        <f>SUM(E34:E43)</f>
        <v>7434</v>
      </c>
      <c r="F44" s="101">
        <f>SUM(F34:F43)</f>
        <v>7445</v>
      </c>
      <c r="G44" s="6">
        <f t="shared" si="0"/>
        <v>185</v>
      </c>
      <c r="H44" s="7">
        <f>G44/B44</f>
        <v>0.025482093663911846</v>
      </c>
    </row>
    <row r="45" spans="1:7" ht="12.75">
      <c r="A45" s="8"/>
      <c r="B45" s="9"/>
      <c r="C45" s="92"/>
      <c r="D45" s="86"/>
      <c r="E45" s="96"/>
      <c r="F45" s="100"/>
      <c r="G45" s="6"/>
    </row>
    <row r="46" spans="1:8" ht="12.75">
      <c r="A46" s="8" t="s">
        <v>36</v>
      </c>
      <c r="B46" s="9">
        <v>4050</v>
      </c>
      <c r="C46" s="92">
        <v>4077</v>
      </c>
      <c r="D46" s="86">
        <v>4078</v>
      </c>
      <c r="E46" s="96">
        <v>4117</v>
      </c>
      <c r="F46" s="100">
        <v>4119</v>
      </c>
      <c r="G46" s="6">
        <f t="shared" si="0"/>
        <v>69</v>
      </c>
      <c r="H46" s="3">
        <f aca="true" t="shared" si="4" ref="H46:H52">G46/B46</f>
        <v>0.017037037037037038</v>
      </c>
    </row>
    <row r="47" spans="1:8" ht="12.75">
      <c r="A47" s="8" t="s">
        <v>37</v>
      </c>
      <c r="B47" s="9">
        <v>1128</v>
      </c>
      <c r="C47" s="92">
        <v>1142</v>
      </c>
      <c r="D47" s="86">
        <v>1147</v>
      </c>
      <c r="E47" s="96">
        <v>1144</v>
      </c>
      <c r="F47" s="100">
        <v>1143</v>
      </c>
      <c r="G47" s="6">
        <f t="shared" si="0"/>
        <v>15</v>
      </c>
      <c r="H47" s="3">
        <f t="shared" si="4"/>
        <v>0.013297872340425532</v>
      </c>
    </row>
    <row r="48" spans="1:8" ht="12.75">
      <c r="A48" s="8" t="s">
        <v>38</v>
      </c>
      <c r="B48" s="9">
        <v>895</v>
      </c>
      <c r="C48" s="92">
        <v>908</v>
      </c>
      <c r="D48" s="86">
        <v>907</v>
      </c>
      <c r="E48" s="96">
        <v>898</v>
      </c>
      <c r="F48" s="100">
        <v>898</v>
      </c>
      <c r="G48" s="6">
        <f t="shared" si="0"/>
        <v>3</v>
      </c>
      <c r="H48" s="3">
        <f t="shared" si="4"/>
        <v>0.0033519553072625698</v>
      </c>
    </row>
    <row r="49" spans="1:8" ht="12.75">
      <c r="A49" s="8" t="s">
        <v>39</v>
      </c>
      <c r="B49" s="9">
        <v>525</v>
      </c>
      <c r="C49" s="92">
        <v>523</v>
      </c>
      <c r="D49" s="86">
        <v>521</v>
      </c>
      <c r="E49" s="96">
        <v>516</v>
      </c>
      <c r="F49" s="100">
        <v>520</v>
      </c>
      <c r="G49" s="6">
        <f t="shared" si="0"/>
        <v>-5</v>
      </c>
      <c r="H49" s="15">
        <f t="shared" si="4"/>
        <v>-0.009523809523809525</v>
      </c>
    </row>
    <row r="50" spans="1:8" ht="12.75">
      <c r="A50" s="8" t="s">
        <v>40</v>
      </c>
      <c r="B50" s="9">
        <v>101</v>
      </c>
      <c r="C50" s="92">
        <v>102</v>
      </c>
      <c r="D50" s="86">
        <v>102</v>
      </c>
      <c r="E50" s="96">
        <v>102</v>
      </c>
      <c r="F50" s="100">
        <v>102</v>
      </c>
      <c r="G50" s="6">
        <f t="shared" si="0"/>
        <v>1</v>
      </c>
      <c r="H50" s="3">
        <f t="shared" si="4"/>
        <v>0.009900990099009901</v>
      </c>
    </row>
    <row r="51" spans="1:8" ht="12.75">
      <c r="A51" s="8" t="s">
        <v>41</v>
      </c>
      <c r="B51" s="9">
        <v>437</v>
      </c>
      <c r="C51" s="92">
        <v>426</v>
      </c>
      <c r="D51" s="86">
        <v>428</v>
      </c>
      <c r="E51" s="96">
        <v>428</v>
      </c>
      <c r="F51" s="100">
        <v>428</v>
      </c>
      <c r="G51" s="6">
        <f t="shared" si="0"/>
        <v>-9</v>
      </c>
      <c r="H51" s="15">
        <f t="shared" si="4"/>
        <v>-0.020594965675057208</v>
      </c>
    </row>
    <row r="52" spans="1:8" ht="12.75">
      <c r="A52" s="8" t="s">
        <v>42</v>
      </c>
      <c r="B52" s="9">
        <v>216</v>
      </c>
      <c r="C52" s="92">
        <v>217</v>
      </c>
      <c r="D52" s="86">
        <v>218</v>
      </c>
      <c r="E52" s="96">
        <v>214</v>
      </c>
      <c r="F52" s="100">
        <v>211</v>
      </c>
      <c r="G52" s="6">
        <f t="shared" si="0"/>
        <v>-5</v>
      </c>
      <c r="H52" s="15">
        <f t="shared" si="4"/>
        <v>-0.023148148148148147</v>
      </c>
    </row>
    <row r="53" spans="1:8" ht="12.75">
      <c r="A53" s="4" t="s">
        <v>88</v>
      </c>
      <c r="B53" s="5">
        <f>SUM(B46:B52)</f>
        <v>7352</v>
      </c>
      <c r="C53" s="91">
        <f>SUM(C46:C52)</f>
        <v>7395</v>
      </c>
      <c r="D53" s="5">
        <f>SUM(D46:D52)</f>
        <v>7401</v>
      </c>
      <c r="E53" s="91">
        <f>SUM(E46:E52)</f>
        <v>7419</v>
      </c>
      <c r="F53" s="101">
        <f>SUM(F46:F52)</f>
        <v>7421</v>
      </c>
      <c r="G53" s="6">
        <f t="shared" si="0"/>
        <v>69</v>
      </c>
      <c r="H53" s="7">
        <f>G53/B53</f>
        <v>0.009385201305767138</v>
      </c>
    </row>
    <row r="54" spans="1:7" ht="12.75">
      <c r="A54" s="8"/>
      <c r="B54" s="9"/>
      <c r="C54" s="92"/>
      <c r="D54" s="86"/>
      <c r="E54" s="96"/>
      <c r="F54" s="100"/>
      <c r="G54" s="6"/>
    </row>
    <row r="55" spans="1:7" ht="12.75">
      <c r="A55" s="8"/>
      <c r="B55" s="9"/>
      <c r="C55" s="92"/>
      <c r="D55" s="86"/>
      <c r="E55" s="96"/>
      <c r="F55" s="100"/>
      <c r="G55" s="6"/>
    </row>
    <row r="56" spans="1:8" ht="12.75">
      <c r="A56" s="8" t="s">
        <v>195</v>
      </c>
      <c r="B56" s="9">
        <f>17464+93</f>
        <v>17557</v>
      </c>
      <c r="C56" s="92">
        <f>17522+92</f>
        <v>17614</v>
      </c>
      <c r="D56" s="86">
        <f>17541+92</f>
        <v>17633</v>
      </c>
      <c r="E56" s="96">
        <f>17481+91</f>
        <v>17572</v>
      </c>
      <c r="F56" s="100">
        <v>17527</v>
      </c>
      <c r="G56" s="6">
        <f t="shared" si="0"/>
        <v>-30</v>
      </c>
      <c r="H56" s="15">
        <f aca="true" t="shared" si="5" ref="H56:H69">G56/B56</f>
        <v>-0.0017087201685937233</v>
      </c>
    </row>
    <row r="57" spans="1:8" ht="12.75">
      <c r="A57" s="8" t="s">
        <v>44</v>
      </c>
      <c r="B57" s="9">
        <v>2983</v>
      </c>
      <c r="C57" s="92">
        <v>2998</v>
      </c>
      <c r="D57" s="86">
        <v>3001</v>
      </c>
      <c r="E57" s="96">
        <v>3002</v>
      </c>
      <c r="F57" s="100">
        <v>2985</v>
      </c>
      <c r="G57" s="6">
        <f t="shared" si="0"/>
        <v>2</v>
      </c>
      <c r="H57" s="3">
        <f t="shared" si="5"/>
        <v>0.0006704659738518271</v>
      </c>
    </row>
    <row r="58" spans="1:8" ht="12.75">
      <c r="A58" s="8" t="s">
        <v>45</v>
      </c>
      <c r="B58" s="9">
        <v>2128</v>
      </c>
      <c r="C58" s="92">
        <v>2129</v>
      </c>
      <c r="D58" s="86">
        <v>2127</v>
      </c>
      <c r="E58" s="96">
        <v>2106</v>
      </c>
      <c r="F58" s="100">
        <v>2076</v>
      </c>
      <c r="G58" s="6">
        <f t="shared" si="0"/>
        <v>-52</v>
      </c>
      <c r="H58" s="15">
        <f t="shared" si="5"/>
        <v>-0.02443609022556391</v>
      </c>
    </row>
    <row r="59" spans="1:11" ht="12.75">
      <c r="A59" s="8" t="s">
        <v>46</v>
      </c>
      <c r="B59" s="9">
        <v>1922</v>
      </c>
      <c r="C59" s="92">
        <v>1942</v>
      </c>
      <c r="D59" s="86">
        <v>1947</v>
      </c>
      <c r="E59" s="96">
        <v>1959</v>
      </c>
      <c r="F59" s="100">
        <v>1966</v>
      </c>
      <c r="G59" s="6">
        <f t="shared" si="0"/>
        <v>44</v>
      </c>
      <c r="H59" s="3">
        <f t="shared" si="5"/>
        <v>0.022892819979188347</v>
      </c>
      <c r="K59" s="102"/>
    </row>
    <row r="60" spans="1:8" ht="12.75">
      <c r="A60" s="8" t="s">
        <v>48</v>
      </c>
      <c r="B60" s="9">
        <v>178</v>
      </c>
      <c r="C60" s="92">
        <v>178</v>
      </c>
      <c r="D60" s="86">
        <v>177</v>
      </c>
      <c r="E60" s="96">
        <v>178</v>
      </c>
      <c r="F60" s="100">
        <v>178</v>
      </c>
      <c r="G60" s="6">
        <f t="shared" si="0"/>
        <v>0</v>
      </c>
      <c r="H60" s="3">
        <f t="shared" si="5"/>
        <v>0</v>
      </c>
    </row>
    <row r="61" spans="1:8" ht="12.75">
      <c r="A61" s="8" t="s">
        <v>49</v>
      </c>
      <c r="B61" s="9">
        <v>1035</v>
      </c>
      <c r="C61" s="92">
        <v>1040</v>
      </c>
      <c r="D61" s="86">
        <v>1039</v>
      </c>
      <c r="E61" s="96">
        <v>1042</v>
      </c>
      <c r="F61" s="100">
        <v>1044</v>
      </c>
      <c r="G61" s="6">
        <f t="shared" si="0"/>
        <v>9</v>
      </c>
      <c r="H61" s="3">
        <f t="shared" si="5"/>
        <v>0.008695652173913044</v>
      </c>
    </row>
    <row r="62" spans="1:8" ht="12.75">
      <c r="A62" s="8" t="s">
        <v>50</v>
      </c>
      <c r="B62" s="9">
        <v>427</v>
      </c>
      <c r="C62" s="92">
        <v>415</v>
      </c>
      <c r="D62" s="86">
        <v>413</v>
      </c>
      <c r="E62" s="96">
        <v>433</v>
      </c>
      <c r="F62" s="100">
        <v>429</v>
      </c>
      <c r="G62" s="6">
        <f t="shared" si="0"/>
        <v>2</v>
      </c>
      <c r="H62" s="3">
        <f t="shared" si="5"/>
        <v>0.00468384074941452</v>
      </c>
    </row>
    <row r="63" spans="1:8" ht="12.75">
      <c r="A63" s="8" t="s">
        <v>51</v>
      </c>
      <c r="B63" s="9">
        <v>398</v>
      </c>
      <c r="C63" s="92">
        <v>396</v>
      </c>
      <c r="D63" s="86">
        <v>396</v>
      </c>
      <c r="E63" s="96">
        <v>398</v>
      </c>
      <c r="F63" s="100">
        <v>393</v>
      </c>
      <c r="G63" s="6">
        <f t="shared" si="0"/>
        <v>-5</v>
      </c>
      <c r="H63" s="15">
        <f t="shared" si="5"/>
        <v>-0.01256281407035176</v>
      </c>
    </row>
    <row r="64" spans="1:8" ht="12.75">
      <c r="A64" s="8" t="s">
        <v>52</v>
      </c>
      <c r="B64" s="9">
        <v>337</v>
      </c>
      <c r="C64" s="92">
        <v>338</v>
      </c>
      <c r="D64" s="86">
        <v>338</v>
      </c>
      <c r="E64" s="96">
        <v>333</v>
      </c>
      <c r="F64" s="100">
        <v>339</v>
      </c>
      <c r="G64" s="6">
        <f t="shared" si="0"/>
        <v>2</v>
      </c>
      <c r="H64" s="3">
        <f t="shared" si="5"/>
        <v>0.005934718100890208</v>
      </c>
    </row>
    <row r="65" spans="1:8" ht="12.75">
      <c r="A65" s="8" t="s">
        <v>53</v>
      </c>
      <c r="B65" s="9">
        <v>389</v>
      </c>
      <c r="C65" s="92">
        <v>388</v>
      </c>
      <c r="D65" s="86">
        <v>388</v>
      </c>
      <c r="E65" s="96">
        <v>391</v>
      </c>
      <c r="F65" s="100">
        <v>393</v>
      </c>
      <c r="G65" s="6">
        <f t="shared" si="0"/>
        <v>4</v>
      </c>
      <c r="H65" s="3">
        <f t="shared" si="5"/>
        <v>0.010282776349614395</v>
      </c>
    </row>
    <row r="66" spans="1:8" ht="12.75">
      <c r="A66" s="8" t="s">
        <v>54</v>
      </c>
      <c r="B66" s="9">
        <v>57</v>
      </c>
      <c r="C66" s="92">
        <v>58</v>
      </c>
      <c r="D66" s="86">
        <v>58</v>
      </c>
      <c r="E66" s="96">
        <v>58</v>
      </c>
      <c r="F66" s="100">
        <v>57</v>
      </c>
      <c r="G66" s="6">
        <f t="shared" si="0"/>
        <v>0</v>
      </c>
      <c r="H66" s="3">
        <f t="shared" si="5"/>
        <v>0</v>
      </c>
    </row>
    <row r="67" spans="1:8" ht="12.75">
      <c r="A67" s="8" t="s">
        <v>55</v>
      </c>
      <c r="B67" s="9">
        <v>938</v>
      </c>
      <c r="C67" s="92">
        <v>945</v>
      </c>
      <c r="D67" s="86">
        <v>948</v>
      </c>
      <c r="E67" s="96">
        <v>944</v>
      </c>
      <c r="F67" s="100">
        <v>948</v>
      </c>
      <c r="G67" s="6">
        <f t="shared" si="0"/>
        <v>10</v>
      </c>
      <c r="H67" s="3">
        <f t="shared" si="5"/>
        <v>0.010660980810234541</v>
      </c>
    </row>
    <row r="68" spans="1:8" ht="12.75">
      <c r="A68" s="8" t="s">
        <v>56</v>
      </c>
      <c r="B68" s="9">
        <v>109</v>
      </c>
      <c r="C68" s="92">
        <v>108</v>
      </c>
      <c r="D68" s="86">
        <v>108</v>
      </c>
      <c r="E68" s="96">
        <v>106</v>
      </c>
      <c r="F68" s="100">
        <v>108</v>
      </c>
      <c r="G68" s="6">
        <f aca="true" t="shared" si="6" ref="G68:G97">F68-B68</f>
        <v>-1</v>
      </c>
      <c r="H68" s="15">
        <f t="shared" si="5"/>
        <v>-0.009174311926605505</v>
      </c>
    </row>
    <row r="69" spans="1:8" ht="12.75">
      <c r="A69" s="8" t="s">
        <v>57</v>
      </c>
      <c r="B69" s="9">
        <v>489</v>
      </c>
      <c r="C69" s="92">
        <v>511</v>
      </c>
      <c r="D69" s="86">
        <v>508</v>
      </c>
      <c r="E69" s="96">
        <v>524</v>
      </c>
      <c r="F69" s="100">
        <v>523</v>
      </c>
      <c r="G69" s="6">
        <f t="shared" si="6"/>
        <v>34</v>
      </c>
      <c r="H69" s="3">
        <f t="shared" si="5"/>
        <v>0.06952965235173825</v>
      </c>
    </row>
    <row r="70" spans="1:8" ht="12.75">
      <c r="A70" s="4" t="s">
        <v>89</v>
      </c>
      <c r="B70" s="5">
        <f>SUM(B56:B69)</f>
        <v>28947</v>
      </c>
      <c r="C70" s="91">
        <f>SUM(C56:C69)</f>
        <v>29060</v>
      </c>
      <c r="D70" s="5">
        <f>SUM(D56:D69)</f>
        <v>29081</v>
      </c>
      <c r="E70" s="91">
        <f>SUM(E56:E69)</f>
        <v>29046</v>
      </c>
      <c r="F70" s="101">
        <f>SUM(F56:F69)</f>
        <v>28966</v>
      </c>
      <c r="G70" s="6">
        <f t="shared" si="6"/>
        <v>19</v>
      </c>
      <c r="H70" s="7">
        <f>G70/B70</f>
        <v>0.0006563719901889661</v>
      </c>
    </row>
    <row r="71" spans="1:7" ht="12.75">
      <c r="A71" s="8"/>
      <c r="B71" s="9"/>
      <c r="C71" s="92"/>
      <c r="D71" s="86"/>
      <c r="E71" s="96"/>
      <c r="F71" s="100"/>
      <c r="G71" s="6"/>
    </row>
    <row r="72" spans="1:8" ht="12.75">
      <c r="A72" s="8" t="s">
        <v>58</v>
      </c>
      <c r="B72" s="9">
        <v>716</v>
      </c>
      <c r="C72" s="92">
        <v>717</v>
      </c>
      <c r="D72" s="86">
        <v>717</v>
      </c>
      <c r="E72" s="96">
        <v>717</v>
      </c>
      <c r="F72" s="100">
        <v>718</v>
      </c>
      <c r="G72" s="6">
        <f t="shared" si="6"/>
        <v>2</v>
      </c>
      <c r="H72" s="3">
        <f aca="true" t="shared" si="7" ref="H72:H80">G72/B72</f>
        <v>0.002793296089385475</v>
      </c>
    </row>
    <row r="73" spans="1:8" ht="12.75">
      <c r="A73" s="8" t="s">
        <v>59</v>
      </c>
      <c r="B73" s="9">
        <v>5017</v>
      </c>
      <c r="C73" s="92">
        <v>4736</v>
      </c>
      <c r="D73" s="86">
        <v>4723</v>
      </c>
      <c r="E73" s="96">
        <v>4678</v>
      </c>
      <c r="F73" s="100">
        <v>4652</v>
      </c>
      <c r="G73" s="6">
        <f t="shared" si="6"/>
        <v>-365</v>
      </c>
      <c r="H73" s="15">
        <f t="shared" si="7"/>
        <v>-0.0727526410205302</v>
      </c>
    </row>
    <row r="74" spans="1:8" ht="12.75">
      <c r="A74" s="8" t="s">
        <v>60</v>
      </c>
      <c r="B74" s="9">
        <v>675</v>
      </c>
      <c r="C74" s="92">
        <v>674</v>
      </c>
      <c r="D74" s="86">
        <v>674</v>
      </c>
      <c r="E74" s="96">
        <v>674</v>
      </c>
      <c r="F74" s="100">
        <v>678</v>
      </c>
      <c r="G74" s="6">
        <f t="shared" si="6"/>
        <v>3</v>
      </c>
      <c r="H74" s="3">
        <f t="shared" si="7"/>
        <v>0.0044444444444444444</v>
      </c>
    </row>
    <row r="75" spans="1:8" ht="12.75">
      <c r="A75" s="8" t="s">
        <v>61</v>
      </c>
      <c r="B75" s="9">
        <v>286</v>
      </c>
      <c r="C75" s="92">
        <v>143</v>
      </c>
      <c r="D75" s="86">
        <v>135</v>
      </c>
      <c r="E75" s="96">
        <v>89</v>
      </c>
      <c r="F75" s="100">
        <v>101</v>
      </c>
      <c r="G75" s="6">
        <f t="shared" si="6"/>
        <v>-185</v>
      </c>
      <c r="H75" s="15">
        <f t="shared" si="7"/>
        <v>-0.6468531468531469</v>
      </c>
    </row>
    <row r="76" spans="1:8" ht="12.75">
      <c r="A76" s="8" t="s">
        <v>62</v>
      </c>
      <c r="B76" s="9">
        <v>141</v>
      </c>
      <c r="C76" s="92">
        <v>142</v>
      </c>
      <c r="D76" s="86">
        <v>142</v>
      </c>
      <c r="E76" s="96">
        <v>138</v>
      </c>
      <c r="F76" s="100">
        <v>137</v>
      </c>
      <c r="G76" s="6">
        <f t="shared" si="6"/>
        <v>-4</v>
      </c>
      <c r="H76" s="15">
        <f t="shared" si="7"/>
        <v>-0.028368794326241134</v>
      </c>
    </row>
    <row r="77" spans="1:8" ht="12.75">
      <c r="A77" s="8" t="s">
        <v>63</v>
      </c>
      <c r="B77" s="9">
        <v>195</v>
      </c>
      <c r="C77" s="92">
        <v>197</v>
      </c>
      <c r="D77" s="86">
        <v>197</v>
      </c>
      <c r="E77" s="96">
        <v>199</v>
      </c>
      <c r="F77" s="100">
        <v>207</v>
      </c>
      <c r="G77" s="6">
        <f t="shared" si="6"/>
        <v>12</v>
      </c>
      <c r="H77" s="3">
        <f t="shared" si="7"/>
        <v>0.06153846153846154</v>
      </c>
    </row>
    <row r="78" spans="1:8" ht="12.75">
      <c r="A78" s="8" t="s">
        <v>64</v>
      </c>
      <c r="B78" s="9">
        <v>454</v>
      </c>
      <c r="C78" s="92">
        <v>456</v>
      </c>
      <c r="D78" s="86">
        <v>454</v>
      </c>
      <c r="E78" s="96">
        <v>457</v>
      </c>
      <c r="F78" s="100">
        <v>449</v>
      </c>
      <c r="G78" s="6">
        <f t="shared" si="6"/>
        <v>-5</v>
      </c>
      <c r="H78" s="15">
        <f t="shared" si="7"/>
        <v>-0.011013215859030838</v>
      </c>
    </row>
    <row r="79" spans="1:8" ht="12.75">
      <c r="A79" s="8" t="s">
        <v>65</v>
      </c>
      <c r="B79" s="9">
        <v>3841</v>
      </c>
      <c r="C79" s="92">
        <v>3707</v>
      </c>
      <c r="D79" s="86">
        <v>3695</v>
      </c>
      <c r="E79" s="96">
        <v>3623</v>
      </c>
      <c r="F79" s="100">
        <v>3612</v>
      </c>
      <c r="G79" s="6">
        <f t="shared" si="6"/>
        <v>-229</v>
      </c>
      <c r="H79" s="15">
        <f t="shared" si="7"/>
        <v>-0.05961989065347566</v>
      </c>
    </row>
    <row r="80" spans="1:8" ht="12.75">
      <c r="A80" s="8" t="s">
        <v>66</v>
      </c>
      <c r="B80" s="9">
        <v>2104</v>
      </c>
      <c r="C80" s="92">
        <v>2110</v>
      </c>
      <c r="D80" s="86">
        <v>2112</v>
      </c>
      <c r="E80" s="96">
        <v>2103</v>
      </c>
      <c r="F80" s="100">
        <v>2095</v>
      </c>
      <c r="G80" s="6">
        <f t="shared" si="6"/>
        <v>-9</v>
      </c>
      <c r="H80" s="15">
        <f t="shared" si="7"/>
        <v>-0.0042775665399239545</v>
      </c>
    </row>
    <row r="81" spans="1:8" ht="12.75">
      <c r="A81" s="4" t="s">
        <v>90</v>
      </c>
      <c r="B81" s="5">
        <f>SUM(B72:B80)</f>
        <v>13429</v>
      </c>
      <c r="C81" s="91">
        <f>SUM(C72:C80)</f>
        <v>12882</v>
      </c>
      <c r="D81" s="5">
        <f>SUM(D72:D80)</f>
        <v>12849</v>
      </c>
      <c r="E81" s="91">
        <f>SUM(E72:E80)</f>
        <v>12678</v>
      </c>
      <c r="F81" s="101">
        <f>SUM(F72:F80)</f>
        <v>12649</v>
      </c>
      <c r="G81" s="6">
        <f t="shared" si="6"/>
        <v>-780</v>
      </c>
      <c r="H81" s="16">
        <f>G81/B81</f>
        <v>-0.05808325266214908</v>
      </c>
    </row>
    <row r="82" spans="1:7" ht="12.75">
      <c r="A82" s="8"/>
      <c r="B82" s="9"/>
      <c r="C82" s="92"/>
      <c r="D82" s="86"/>
      <c r="E82" s="96"/>
      <c r="F82" s="100"/>
      <c r="G82" s="6"/>
    </row>
    <row r="83" spans="1:8" ht="12.75">
      <c r="A83" s="8" t="s">
        <v>67</v>
      </c>
      <c r="B83" s="9">
        <v>4045</v>
      </c>
      <c r="C83" s="92">
        <v>4090</v>
      </c>
      <c r="D83" s="86">
        <v>4086</v>
      </c>
      <c r="E83" s="96">
        <v>4101</v>
      </c>
      <c r="F83" s="100">
        <v>4137</v>
      </c>
      <c r="G83" s="6">
        <f t="shared" si="6"/>
        <v>92</v>
      </c>
      <c r="H83" s="3">
        <f aca="true" t="shared" si="8" ref="H83:H96">G83/B83</f>
        <v>0.022744128553770088</v>
      </c>
    </row>
    <row r="84" spans="1:8" ht="12.75">
      <c r="A84" s="8" t="s">
        <v>68</v>
      </c>
      <c r="B84" s="9">
        <v>7902</v>
      </c>
      <c r="C84" s="92">
        <v>7928</v>
      </c>
      <c r="D84" s="86">
        <v>7922</v>
      </c>
      <c r="E84" s="96">
        <v>7937</v>
      </c>
      <c r="F84" s="100">
        <v>7933</v>
      </c>
      <c r="G84" s="6">
        <f t="shared" si="6"/>
        <v>31</v>
      </c>
      <c r="H84" s="3">
        <f t="shared" si="8"/>
        <v>0.003923057453809162</v>
      </c>
    </row>
    <row r="85" spans="1:8" ht="12.75">
      <c r="A85" s="8" t="s">
        <v>69</v>
      </c>
      <c r="B85" s="9">
        <v>487</v>
      </c>
      <c r="C85" s="92">
        <v>487</v>
      </c>
      <c r="D85" s="86">
        <v>489</v>
      </c>
      <c r="E85" s="96">
        <v>483</v>
      </c>
      <c r="F85" s="100">
        <v>496</v>
      </c>
      <c r="G85" s="6">
        <f t="shared" si="6"/>
        <v>9</v>
      </c>
      <c r="H85" s="3">
        <f t="shared" si="8"/>
        <v>0.018480492813141684</v>
      </c>
    </row>
    <row r="86" spans="1:8" ht="12.75">
      <c r="A86" s="8" t="s">
        <v>70</v>
      </c>
      <c r="B86" s="9">
        <v>469</v>
      </c>
      <c r="C86" s="92">
        <v>467</v>
      </c>
      <c r="D86" s="86">
        <v>465</v>
      </c>
      <c r="E86" s="96">
        <v>463</v>
      </c>
      <c r="F86" s="100">
        <v>466</v>
      </c>
      <c r="G86" s="6">
        <f t="shared" si="6"/>
        <v>-3</v>
      </c>
      <c r="H86" s="15">
        <f t="shared" si="8"/>
        <v>-0.006396588486140725</v>
      </c>
    </row>
    <row r="87" spans="1:8" ht="12.75">
      <c r="A87" s="8" t="s">
        <v>71</v>
      </c>
      <c r="B87" s="9">
        <v>184</v>
      </c>
      <c r="C87" s="92">
        <v>182</v>
      </c>
      <c r="D87" s="86">
        <v>178</v>
      </c>
      <c r="E87" s="96">
        <v>175</v>
      </c>
      <c r="F87" s="100">
        <v>177</v>
      </c>
      <c r="G87" s="6">
        <f t="shared" si="6"/>
        <v>-7</v>
      </c>
      <c r="H87" s="15">
        <f t="shared" si="8"/>
        <v>-0.03804347826086957</v>
      </c>
    </row>
    <row r="88" spans="1:8" ht="12.75">
      <c r="A88" s="8" t="s">
        <v>72</v>
      </c>
      <c r="B88" s="9">
        <v>1754</v>
      </c>
      <c r="C88" s="92">
        <v>1762</v>
      </c>
      <c r="D88" s="86">
        <v>1762</v>
      </c>
      <c r="E88" s="96">
        <v>1773</v>
      </c>
      <c r="F88" s="100">
        <v>1764</v>
      </c>
      <c r="G88" s="6">
        <f t="shared" si="6"/>
        <v>10</v>
      </c>
      <c r="H88" s="3">
        <f t="shared" si="8"/>
        <v>0.005701254275940707</v>
      </c>
    </row>
    <row r="89" spans="1:8" ht="12.75">
      <c r="A89" s="8" t="s">
        <v>73</v>
      </c>
      <c r="B89" s="9">
        <v>1589</v>
      </c>
      <c r="C89" s="92">
        <v>1610</v>
      </c>
      <c r="D89" s="86">
        <v>1604</v>
      </c>
      <c r="E89" s="96">
        <v>1591</v>
      </c>
      <c r="F89" s="100">
        <v>1586</v>
      </c>
      <c r="G89" s="6">
        <f t="shared" si="6"/>
        <v>-3</v>
      </c>
      <c r="H89" s="15">
        <f t="shared" si="8"/>
        <v>-0.0018879798615481435</v>
      </c>
    </row>
    <row r="90" spans="1:8" ht="12.75">
      <c r="A90" s="8" t="s">
        <v>74</v>
      </c>
      <c r="B90" s="9">
        <v>801</v>
      </c>
      <c r="C90" s="92">
        <v>794</v>
      </c>
      <c r="D90" s="86">
        <v>793</v>
      </c>
      <c r="E90" s="96">
        <v>803</v>
      </c>
      <c r="F90" s="100">
        <v>807</v>
      </c>
      <c r="G90" s="6">
        <f t="shared" si="6"/>
        <v>6</v>
      </c>
      <c r="H90" s="3">
        <f t="shared" si="8"/>
        <v>0.00749063670411985</v>
      </c>
    </row>
    <row r="91" spans="1:8" ht="12.75">
      <c r="A91" s="8" t="s">
        <v>75</v>
      </c>
      <c r="B91" s="9">
        <v>2311</v>
      </c>
      <c r="C91" s="92">
        <v>2316</v>
      </c>
      <c r="D91" s="86">
        <v>2315</v>
      </c>
      <c r="E91" s="96">
        <v>2314</v>
      </c>
      <c r="F91" s="100">
        <v>2294</v>
      </c>
      <c r="G91" s="6">
        <f t="shared" si="6"/>
        <v>-17</v>
      </c>
      <c r="H91" s="15">
        <f t="shared" si="8"/>
        <v>-0.0073561228905235825</v>
      </c>
    </row>
    <row r="92" spans="1:8" ht="12.75">
      <c r="A92" s="8" t="s">
        <v>76</v>
      </c>
      <c r="B92" s="9">
        <v>1997</v>
      </c>
      <c r="C92" s="92">
        <v>2002</v>
      </c>
      <c r="D92" s="86">
        <v>1997</v>
      </c>
      <c r="E92" s="96">
        <v>2018</v>
      </c>
      <c r="F92" s="100">
        <v>2014</v>
      </c>
      <c r="G92" s="6">
        <f t="shared" si="6"/>
        <v>17</v>
      </c>
      <c r="H92" s="3">
        <f t="shared" si="8"/>
        <v>0.008512769153730596</v>
      </c>
    </row>
    <row r="93" spans="1:8" ht="12.75">
      <c r="A93" s="8" t="s">
        <v>77</v>
      </c>
      <c r="B93" s="9">
        <v>439</v>
      </c>
      <c r="C93" s="92">
        <v>444</v>
      </c>
      <c r="D93" s="86">
        <v>442</v>
      </c>
      <c r="E93" s="96">
        <v>426</v>
      </c>
      <c r="F93" s="100">
        <v>419</v>
      </c>
      <c r="G93" s="6">
        <f t="shared" si="6"/>
        <v>-20</v>
      </c>
      <c r="H93" s="15">
        <f t="shared" si="8"/>
        <v>-0.04555808656036447</v>
      </c>
    </row>
    <row r="94" spans="1:8" ht="12.75">
      <c r="A94" s="8" t="s">
        <v>78</v>
      </c>
      <c r="B94" s="9">
        <v>513</v>
      </c>
      <c r="C94" s="92">
        <v>516</v>
      </c>
      <c r="D94" s="86">
        <v>515</v>
      </c>
      <c r="E94" s="96">
        <v>519</v>
      </c>
      <c r="F94" s="100">
        <v>519</v>
      </c>
      <c r="G94" s="6">
        <f t="shared" si="6"/>
        <v>6</v>
      </c>
      <c r="H94" s="3">
        <f t="shared" si="8"/>
        <v>0.011695906432748537</v>
      </c>
    </row>
    <row r="95" spans="1:8" ht="12.75">
      <c r="A95" s="8" t="s">
        <v>79</v>
      </c>
      <c r="B95" s="9">
        <v>963</v>
      </c>
      <c r="C95" s="92">
        <v>986</v>
      </c>
      <c r="D95" s="86">
        <v>986</v>
      </c>
      <c r="E95" s="96">
        <v>973</v>
      </c>
      <c r="F95" s="100">
        <v>978</v>
      </c>
      <c r="G95" s="6">
        <f t="shared" si="6"/>
        <v>15</v>
      </c>
      <c r="H95" s="3">
        <f t="shared" si="8"/>
        <v>0.01557632398753894</v>
      </c>
    </row>
    <row r="96" spans="1:8" ht="12.75">
      <c r="A96" s="8" t="s">
        <v>80</v>
      </c>
      <c r="B96" s="9">
        <v>594</v>
      </c>
      <c r="C96" s="92">
        <v>592</v>
      </c>
      <c r="D96" s="86">
        <v>596</v>
      </c>
      <c r="E96" s="96">
        <v>598</v>
      </c>
      <c r="F96" s="100">
        <v>603</v>
      </c>
      <c r="G96" s="6">
        <f t="shared" si="6"/>
        <v>9</v>
      </c>
      <c r="H96" s="3">
        <f t="shared" si="8"/>
        <v>0.015151515151515152</v>
      </c>
    </row>
    <row r="97" spans="1:8" ht="12.75">
      <c r="A97" s="10" t="s">
        <v>91</v>
      </c>
      <c r="B97" s="87">
        <f>SUM(B83:B96)</f>
        <v>24048</v>
      </c>
      <c r="C97" s="93">
        <f>SUM(C83:C96)</f>
        <v>24176</v>
      </c>
      <c r="D97" s="11">
        <f>SUM(D83:D96)</f>
        <v>24150</v>
      </c>
      <c r="E97" s="93">
        <f>SUM(E83:E96)</f>
        <v>24174</v>
      </c>
      <c r="F97" s="99">
        <f>SUM(F83:F96)</f>
        <v>24193</v>
      </c>
      <c r="G97" s="6">
        <f t="shared" si="6"/>
        <v>145</v>
      </c>
      <c r="H97" s="7">
        <f>G97/B97</f>
        <v>0.00602960745176314</v>
      </c>
    </row>
    <row r="98" spans="4:6" ht="12.75">
      <c r="D98" s="86"/>
      <c r="E98" s="86"/>
      <c r="F98" s="100"/>
    </row>
    <row r="99" spans="4:7" ht="12.75">
      <c r="D99" s="86"/>
      <c r="E99" s="86"/>
      <c r="F99" s="100"/>
      <c r="G99" s="2"/>
    </row>
    <row r="100" spans="4:6" ht="12.75">
      <c r="D100" s="86"/>
      <c r="E100" s="86"/>
      <c r="F100" s="100"/>
    </row>
    <row r="101" spans="4:6" ht="12.75">
      <c r="D101" s="86"/>
      <c r="E101" s="86"/>
      <c r="F101" s="100"/>
    </row>
    <row r="102" spans="4:6" ht="12.75">
      <c r="D102" s="86"/>
      <c r="E102" s="86"/>
      <c r="F102" s="100"/>
    </row>
    <row r="103" spans="4:6" ht="12.75">
      <c r="D103" s="86"/>
      <c r="E103" s="86"/>
      <c r="F103" s="100"/>
    </row>
    <row r="104" spans="4:6" ht="12.75">
      <c r="D104" s="86"/>
      <c r="E104" s="86"/>
      <c r="F104" s="100"/>
    </row>
    <row r="105" spans="4:6" ht="12.75">
      <c r="D105" s="86"/>
      <c r="E105" s="86"/>
      <c r="F105" s="10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Magnús Helgason</cp:lastModifiedBy>
  <cp:lastPrinted>2009-08-19T09:31:42Z</cp:lastPrinted>
  <dcterms:created xsi:type="dcterms:W3CDTF">2008-12-22T09:24:12Z</dcterms:created>
  <dcterms:modified xsi:type="dcterms:W3CDTF">2009-08-19T13:57:15Z</dcterms:modified>
  <cp:category/>
  <cp:version/>
  <cp:contentType/>
  <cp:contentStatus/>
</cp:coreProperties>
</file>